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EE calculator" sheetId="1" state="visible" r:id="rId1"/>
    <sheet name="Several machines" sheetId="2" state="visible" r:id="rId2"/>
    <sheet name="Notes" sheetId="3" state="visible" r:id="rId3"/>
  </sheets>
  <definedNames>
    <definedName name="_xlnm.Print_Titles" localSheetId="0">'OEE calculator'!$1:$2</definedName>
    <definedName name="_xlnm.Print_Titles" localSheetId="1">'Several machines'!$1:$4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0.0"/>
    <numFmt numFmtId="167" formatCode="0.0#"/>
  </numFmts>
  <fonts count="14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86675"/>
      <sz val="10"/>
    </font>
    <font>
      <b val="1"/>
      <color rgb="00FFFFFF"/>
      <sz val="10"/>
    </font>
    <font>
      <b val="1"/>
    </font>
    <font>
      <b val="1"/>
      <sz val="12"/>
    </font>
    <font>
      <color rgb="00586675"/>
    </font>
    <font>
      <b val="1"/>
      <color rgb="000D9488"/>
      <sz val="13"/>
    </font>
    <font>
      <b val="1"/>
      <color rgb="000D9488"/>
      <sz val="14"/>
    </font>
    <font>
      <b val="1"/>
      <color rgb="000E151F"/>
      <sz val="11"/>
    </font>
    <font>
      <b val="1"/>
      <color rgb="000D9488"/>
    </font>
    <font>
      <b val="1"/>
      <color rgb="000D9488"/>
      <sz val="12"/>
    </font>
    <font>
      <i val="1"/>
      <color rgb="00586675"/>
    </font>
    <font>
      <color rgb="000D9488"/>
      <u val="single"/>
    </font>
  </fonts>
  <fills count="6">
    <fill>
      <patternFill/>
    </fill>
    <fill>
      <patternFill patternType="gray125"/>
    </fill>
    <fill>
      <patternFill patternType="solid">
        <fgColor rgb="000E151F"/>
      </patternFill>
    </fill>
    <fill>
      <patternFill patternType="solid">
        <fgColor rgb="000D9488"/>
      </patternFill>
    </fill>
    <fill>
      <patternFill patternType="solid">
        <fgColor rgb="00FFF4C2"/>
      </patternFill>
    </fill>
    <fill>
      <patternFill patternType="solid">
        <fgColor rgb="00E6F4F2"/>
      </patternFill>
    </fill>
  </fills>
  <borders count="2">
    <border>
      <left/>
      <right/>
      <top/>
      <bottom/>
      <diagonal/>
    </border>
    <border>
      <left style="thin">
        <color rgb="00D6DDE8"/>
      </left>
      <right style="thin">
        <color rgb="00D6DDE8"/>
      </right>
      <top style="thin">
        <color rgb="00D6DDE8"/>
      </top>
      <bottom style="thin">
        <color rgb="00D6DDE8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4" borderId="1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3" fontId="5" fillId="4" borderId="1" pivotButton="0" quotePrefix="0" xfId="0"/>
    <xf numFmtId="164" fontId="5" fillId="4" borderId="1" pivotButton="0" quotePrefix="0" xfId="0"/>
    <xf numFmtId="3" fontId="0" fillId="0" borderId="1" pivotButton="0" quotePrefix="0" xfId="0"/>
    <xf numFmtId="165" fontId="0" fillId="0" borderId="1" pivotButton="0" quotePrefix="0" xfId="0"/>
    <xf numFmtId="0" fontId="7" fillId="0" borderId="0" pivotButton="0" quotePrefix="0" xfId="0"/>
    <xf numFmtId="165" fontId="8" fillId="0" borderId="1" pivotButton="0" quotePrefix="0" xfId="0"/>
    <xf numFmtId="0" fontId="0" fillId="0" borderId="1" applyAlignment="1" pivotButton="0" quotePrefix="0" xfId="0">
      <alignment vertical="top" wrapText="1"/>
    </xf>
    <xf numFmtId="0" fontId="9" fillId="5" borderId="0" pivotButton="0" quotePrefix="0" xfId="0"/>
    <xf numFmtId="0" fontId="0" fillId="5" borderId="0" pivotButton="0" quotePrefix="0" xfId="0"/>
    <xf numFmtId="4" fontId="5" fillId="4" borderId="1" pivotButton="0" quotePrefix="0" xfId="0"/>
    <xf numFmtId="165" fontId="5" fillId="4" borderId="1" pivotButton="0" quotePrefix="0" xfId="0"/>
    <xf numFmtId="4" fontId="0" fillId="0" borderId="1" pivotButton="0" quotePrefix="0" xfId="0"/>
    <xf numFmtId="166" fontId="0" fillId="0" borderId="1" pivotButton="0" quotePrefix="0" xfId="0"/>
    <xf numFmtId="0" fontId="10" fillId="0" borderId="0" applyAlignment="1" pivotButton="0" quotePrefix="0" xfId="0">
      <alignment vertical="top" wrapText="1"/>
    </xf>
    <xf numFmtId="3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0" fillId="4" borderId="1" pivotButton="0" quotePrefix="0" xfId="0"/>
    <xf numFmtId="3" fontId="0" fillId="4" borderId="1" pivotButton="0" quotePrefix="0" xfId="0"/>
    <xf numFmtId="167" fontId="0" fillId="4" borderId="1" pivotButton="0" quotePrefix="0" xfId="0"/>
    <xf numFmtId="164" fontId="0" fillId="0" borderId="1" pivotButton="0" quotePrefix="0" xfId="0"/>
    <xf numFmtId="0" fontId="11" fillId="5" borderId="1" pivotButton="0" quotePrefix="0" xfId="0"/>
    <xf numFmtId="3" fontId="4" fillId="5" borderId="1" pivotButton="0" quotePrefix="0" xfId="0"/>
    <xf numFmtId="0" fontId="4" fillId="5" borderId="1" pivotButton="0" quotePrefix="0" xfId="0"/>
    <xf numFmtId="164" fontId="4" fillId="5" borderId="1" pivotButton="0" quotePrefix="0" xfId="0"/>
    <xf numFmtId="165" fontId="4" fillId="5" borderId="1" pivotButton="0" quotePrefix="0" xfId="0"/>
    <xf numFmtId="165" fontId="7" fillId="5" borderId="1" pivotButton="0" quotePrefix="0" xfId="0"/>
    <xf numFmtId="165" fontId="12" fillId="0" borderId="0" pivotButton="0" quotePrefix="0" xfId="0"/>
    <xf numFmtId="0" fontId="4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eelab.com/oee-calculator" TargetMode="External" Id="rId1" /><Relationship Type="http://schemas.openxmlformats.org/officeDocument/2006/relationships/hyperlink" Target="https://oeelab.com/oee-calculator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oeelab.com/oee-calculator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oeelab.com/oee-calculator" TargetMode="External" Id="rId1" /><Relationship Type="http://schemas.openxmlformats.org/officeDocument/2006/relationships/hyperlink" Target="https://oeelab.com/oee-calculator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18" customWidth="1" min="3" max="3"/>
    <col width="70" customWidth="1" min="4" max="4"/>
  </cols>
  <sheetData>
    <row r="1" ht="30" customHeight="1">
      <c r="A1" s="1" t="inlineStr">
        <is>
          <t>OEE Lab  |  OEE Calculator  |  oeelab.com/oee-calculator</t>
        </is>
      </c>
      <c r="B1" s="2" t="n"/>
      <c r="C1" s="2" t="n"/>
      <c r="D1" s="2" t="n"/>
    </row>
    <row r="2" ht="32" customHeight="1">
      <c r="A2" s="3" t="inlineStr">
        <is>
          <t>Type your numbers in the yellow cells; everything else is calculated. One machine or line, one period (a shift, a day or a week). The sample numbers are the bottling line shift worked out on the web page.</t>
        </is>
      </c>
    </row>
    <row r="3"/>
    <row r="4">
      <c r="A4" s="4" t="inlineStr">
        <is>
          <t>Input</t>
        </is>
      </c>
      <c r="B4" s="4" t="inlineStr">
        <is>
          <t>Value</t>
        </is>
      </c>
      <c r="C4" s="4" t="inlineStr">
        <is>
          <t>Unit</t>
        </is>
      </c>
      <c r="D4" s="4" t="inlineStr">
        <is>
          <t>What counts</t>
        </is>
      </c>
    </row>
    <row r="5">
      <c r="A5" s="5" t="inlineStr">
        <is>
          <t>Machine or line</t>
        </is>
      </c>
      <c r="B5" s="6" t="inlineStr">
        <is>
          <t>Line 1</t>
        </is>
      </c>
      <c r="C5" s="7" t="n"/>
      <c r="D5" s="8" t="inlineStr">
        <is>
          <t>A name for your own reference</t>
        </is>
      </c>
    </row>
    <row r="6">
      <c r="A6" s="5" t="inlineStr">
        <is>
          <t>Planned production time</t>
        </is>
      </c>
      <c r="B6" s="9" t="n">
        <v>450</v>
      </c>
      <c r="C6" s="7" t="inlineStr">
        <is>
          <t>min</t>
        </is>
      </c>
      <c r="D6" s="8" t="inlineStr">
        <is>
          <t>Scheduled time minus breaks and time with no orders</t>
        </is>
      </c>
    </row>
    <row r="7" ht="32" customHeight="1">
      <c r="A7" s="5" t="inlineStr">
        <is>
          <t>Down time (all stops)</t>
        </is>
      </c>
      <c r="B7" s="9" t="n">
        <v>45</v>
      </c>
      <c r="C7" s="7" t="inlineStr">
        <is>
          <t>min</t>
        </is>
      </c>
      <c r="D7" s="8" t="inlineStr">
        <is>
          <t>Breakdowns, changeovers and setups, waiting. Not the short stops nobody logs</t>
        </is>
      </c>
    </row>
    <row r="8">
      <c r="A8" s="5" t="inlineStr">
        <is>
          <t>Ideal cycle time</t>
        </is>
      </c>
      <c r="B8" s="10" t="n">
        <v>2</v>
      </c>
      <c r="C8" s="7" t="inlineStr">
        <is>
          <t>sec per piece</t>
        </is>
      </c>
      <c r="D8" s="8" t="inlineStr">
        <is>
          <t>The fastest proven time for one piece, not the average</t>
        </is>
      </c>
    </row>
    <row r="9">
      <c r="A9" s="5" t="inlineStr">
        <is>
          <t>Total pieces produced</t>
        </is>
      </c>
      <c r="B9" s="9" t="n">
        <v>10800</v>
      </c>
      <c r="C9" s="7" t="inlineStr">
        <is>
          <t>pieces</t>
        </is>
      </c>
      <c r="D9" s="8" t="inlineStr">
        <is>
          <t>Good and bad together, startup rejects included</t>
        </is>
      </c>
    </row>
    <row r="10">
      <c r="A10" s="5" t="inlineStr">
        <is>
          <t>Reject pieces</t>
        </is>
      </c>
      <c r="B10" s="9" t="n">
        <v>270</v>
      </c>
      <c r="C10" s="7" t="inlineStr">
        <is>
          <t>pieces</t>
        </is>
      </c>
      <c r="D10" s="8" t="inlineStr">
        <is>
          <t>Scrap, rework and startup rejects</t>
        </is>
      </c>
    </row>
    <row r="11"/>
    <row r="12">
      <c r="A12" s="4" t="inlineStr">
        <is>
          <t>Result</t>
        </is>
      </c>
      <c r="B12" s="4" t="inlineStr">
        <is>
          <t>Value</t>
        </is>
      </c>
      <c r="C12" s="4" t="inlineStr">
        <is>
          <t>Unit</t>
        </is>
      </c>
      <c r="D12" s="4" t="inlineStr">
        <is>
          <t>Formula</t>
        </is>
      </c>
    </row>
    <row r="13">
      <c r="A13" s="5" t="inlineStr">
        <is>
          <t>Run time</t>
        </is>
      </c>
      <c r="B13" s="11">
        <f>MAX(B6-B7,0)</f>
        <v>405</v>
      </c>
      <c r="C13" s="7" t="inlineStr">
        <is>
          <t>min</t>
        </is>
      </c>
      <c r="D13" s="8" t="inlineStr">
        <is>
          <t>Planned production time - down time</t>
        </is>
      </c>
    </row>
    <row r="14">
      <c r="A14" s="5" t="inlineStr">
        <is>
          <t>Good pieces</t>
        </is>
      </c>
      <c r="B14" s="11">
        <f>MAX(B9-B10,0)</f>
        <v>10530</v>
      </c>
      <c r="C14" s="7" t="inlineStr">
        <is>
          <t>pieces</t>
        </is>
      </c>
      <c r="D14" s="8" t="inlineStr">
        <is>
          <t>Total pieces - reject pieces</t>
        </is>
      </c>
    </row>
    <row r="15">
      <c r="A15" s="5" t="inlineStr">
        <is>
          <t>Availability</t>
        </is>
      </c>
      <c r="B15" s="12">
        <f>IF(B6&gt;0,B13/B6,0)</f>
        <v>0.9</v>
      </c>
      <c r="C15" s="7" t="n"/>
      <c r="D15" s="8" t="inlineStr">
        <is>
          <t>Run time / planned production time</t>
        </is>
      </c>
    </row>
    <row r="16">
      <c r="A16" s="5" t="inlineStr">
        <is>
          <t>Performance</t>
        </is>
      </c>
      <c r="B16" s="12">
        <f>IF(B13&gt;0,MIN(B8*B9/(B13*60),1),0)</f>
        <v>0.8888888888888888</v>
      </c>
      <c r="C16" s="7" t="n"/>
      <c r="D16" s="8" t="inlineStr">
        <is>
          <t>(Ideal cycle time x total pieces) / run time, capped at 100%</t>
        </is>
      </c>
    </row>
    <row r="17">
      <c r="A17" s="5" t="inlineStr">
        <is>
          <t>Quality</t>
        </is>
      </c>
      <c r="B17" s="12">
        <f>IF(B9&gt;0,B14/B9,0)</f>
        <v>0.975</v>
      </c>
      <c r="C17" s="7" t="n"/>
      <c r="D17" s="8" t="inlineStr">
        <is>
          <t>Good pieces / total pieces</t>
        </is>
      </c>
    </row>
    <row r="18">
      <c r="A18" s="13" t="inlineStr">
        <is>
          <t>OEE</t>
        </is>
      </c>
      <c r="B18" s="14">
        <f>B15*B16*B17</f>
        <v>0.7799999999999999</v>
      </c>
      <c r="C18" s="7" t="n"/>
      <c r="D18" s="8" t="inlineStr">
        <is>
          <t>Availability x Performance x Quality</t>
        </is>
      </c>
    </row>
    <row r="19" ht="32" customHeight="1">
      <c r="A19" s="5" t="inlineStr">
        <is>
          <t>Check</t>
        </is>
      </c>
      <c r="B19" s="15" t="str">
        <f>IF(B13&lt;=0,"OK",IF(B8*B9/(B13*60)&gt;1,"Performance was above 100%: check the ideal cycle time or the counts","OK"))</f>
        <v>OK</v>
      </c>
      <c r="C19" s="7" t="n"/>
      <c r="D19" s="8" t="inlineStr">
        <is>
          <t>Performance above 100% means the ideal cycle time is too slow or a count is wrong</t>
        </is>
      </c>
    </row>
    <row r="20"/>
    <row r="21">
      <c r="A21" s="16" t="inlineStr">
        <is>
          <t>Where the pieces went</t>
        </is>
      </c>
      <c r="B21" s="17" t="n"/>
      <c r="C21" s="17" t="n"/>
      <c r="D21" s="17" t="n"/>
    </row>
    <row r="22" ht="32" customHeight="1">
      <c r="A22" s="8" t="inlineStr">
        <is>
          <t>Pieces possible at ideal speed in the planned time</t>
        </is>
      </c>
      <c r="B22" s="11">
        <f>IF(B8&gt;0,B6*60/B8,0)</f>
        <v>13500.0</v>
      </c>
      <c r="C22" s="7" t="inlineStr">
        <is>
          <t>pieces</t>
        </is>
      </c>
      <c r="D22" s="8" t="inlineStr">
        <is>
          <t>Planned production time x 60 / ideal cycle time</t>
        </is>
      </c>
    </row>
    <row r="23">
      <c r="A23" s="8" t="inlineStr">
        <is>
          <t>Lost to stops (availability)</t>
        </is>
      </c>
      <c r="B23" s="11">
        <f>IF(B8&gt;0,(B6-B13)*60/B8,0)</f>
        <v>1350.0</v>
      </c>
      <c r="C23" s="7" t="inlineStr">
        <is>
          <t>pieces</t>
        </is>
      </c>
      <c r="D23" s="8" t="inlineStr">
        <is>
          <t>Down time x 60 / ideal cycle time</t>
        </is>
      </c>
    </row>
    <row r="24" ht="32" customHeight="1">
      <c r="A24" s="8" t="inlineStr">
        <is>
          <t>Lost to minor stops and slow running (performance)</t>
        </is>
      </c>
      <c r="B24" s="11">
        <f>IF(B8&gt;0,MAX(B13*60/B8-B9,0),0)</f>
        <v>1350.0</v>
      </c>
      <c r="C24" s="7" t="inlineStr">
        <is>
          <t>pieces</t>
        </is>
      </c>
      <c r="D24" s="8" t="inlineStr">
        <is>
          <t>Run time x 60 / ideal cycle time - total pieces</t>
        </is>
      </c>
    </row>
    <row r="25">
      <c r="A25" s="8" t="inlineStr">
        <is>
          <t>Lost to rejects (quality)</t>
        </is>
      </c>
      <c r="B25" s="11">
        <f>B9-B14</f>
        <v>270</v>
      </c>
      <c r="C25" s="7" t="inlineStr">
        <is>
          <t>pieces</t>
        </is>
      </c>
      <c r="D25" s="8" t="inlineStr">
        <is>
          <t>Total pieces - good pieces</t>
        </is>
      </c>
    </row>
    <row r="26">
      <c r="A26" s="8" t="inlineStr">
        <is>
          <t>Good pieces</t>
        </is>
      </c>
      <c r="B26" s="11">
        <f>B14</f>
        <v>10530</v>
      </c>
      <c r="C26" s="7" t="inlineStr">
        <is>
          <t>pieces</t>
        </is>
      </c>
      <c r="D26" s="8" t="inlineStr">
        <is>
          <t>Equals OEE x pieces possible</t>
        </is>
      </c>
    </row>
    <row r="27">
      <c r="A27" s="8" t="inlineStr">
        <is>
          <t>One OEE point is worth</t>
        </is>
      </c>
      <c r="B27" s="11">
        <f>B22/100</f>
        <v>135.0</v>
      </c>
      <c r="C27" s="7" t="inlineStr">
        <is>
          <t>pieces per period</t>
        </is>
      </c>
      <c r="D27" s="8" t="inlineStr">
        <is>
          <t>Good pieces that one OEE point adds: pieces possible / 100</t>
        </is>
      </c>
    </row>
    <row r="28"/>
    <row r="29">
      <c r="A29" s="16" t="inlineStr">
        <is>
          <t>Compare with world-class (a target, not an average)</t>
        </is>
      </c>
      <c r="B29" s="17" t="n"/>
      <c r="C29" s="17" t="n"/>
      <c r="D29" s="17" t="n"/>
    </row>
    <row r="30" ht="32" customHeight="1">
      <c r="A30" t="inlineStr">
        <is>
          <t>World-class OEE</t>
        </is>
      </c>
      <c r="B30" s="12" t="n">
        <v>0.85</v>
      </c>
      <c r="D30" s="8" t="inlineStr">
        <is>
          <t>90% x 95% x 99%, usually traced to Seiichi Nakajima, Introduction to TPM (1988). Sources on the Notes sheet</t>
        </is>
      </c>
    </row>
    <row r="31">
      <c r="A31" t="inlineStr">
        <is>
          <t>World-class availability</t>
        </is>
      </c>
      <c r="B31" s="12" t="n">
        <v>0.9</v>
      </c>
      <c r="D31" s="8" t="n"/>
    </row>
    <row r="32">
      <c r="A32" t="inlineStr">
        <is>
          <t>World-class performance</t>
        </is>
      </c>
      <c r="B32" s="12" t="n">
        <v>0.95</v>
      </c>
      <c r="D32" s="8" t="n"/>
    </row>
    <row r="33">
      <c r="A33" t="inlineStr">
        <is>
          <t>World-class quality</t>
        </is>
      </c>
      <c r="B33" s="12" t="n">
        <v>0.99</v>
      </c>
      <c r="D33" s="8" t="n"/>
    </row>
    <row r="34">
      <c r="A34" t="inlineStr">
        <is>
          <t>Your gap to world-class OEE</t>
        </is>
      </c>
      <c r="B34" s="12">
        <f>B18-B30</f>
        <v>-0.07000000000000006</v>
      </c>
      <c r="D34" s="8" t="inlineStr">
        <is>
          <t>Negative = below 85%</t>
        </is>
      </c>
    </row>
    <row r="35" ht="32" customHeight="1">
      <c r="A35" t="inlineStr">
        <is>
          <t>Biggest gap to world-class</t>
        </is>
      </c>
      <c r="B35" s="15" t="str">
        <f>IF(MAX(B31-B15,B32-B16,B33-B17)&lt;=0,"None: every factor is at world-class",IF(B31-B15=MAX(B31-B15,B32-B16,B33-B17),"Availability: breakdowns and changeovers",IF(B32-B16=MAX(B31-B15,B32-B16,B33-B17),"Performance: minor stops and slow running","Quality: defects and startup rejects")))</f>
        <v>Performance: minor stops and slow running</v>
      </c>
      <c r="D35" s="8" t="inlineStr">
        <is>
          <t>The factor furthest below its world-class figure</t>
        </is>
      </c>
    </row>
    <row r="36"/>
    <row r="37">
      <c r="A37" s="16" t="inlineStr">
        <is>
          <t>What one OEE point is worth in money (optional)</t>
        </is>
      </c>
      <c r="B37" s="17" t="n"/>
      <c r="C37" s="17" t="n"/>
      <c r="D37" s="17" t="n"/>
    </row>
    <row r="38">
      <c r="A38" s="5" t="inlineStr">
        <is>
          <t>Value of one good piece</t>
        </is>
      </c>
      <c r="B38" s="18" t="n"/>
      <c r="C38" s="7" t="inlineStr">
        <is>
          <t>per piece</t>
        </is>
      </c>
      <c r="D38" s="8" t="inlineStr">
        <is>
          <t>Type it in any currency, for example the margin on one piece</t>
        </is>
      </c>
    </row>
    <row r="39" ht="32" customHeight="1">
      <c r="A39" s="5" t="inlineStr">
        <is>
          <t>Periods like this per year</t>
        </is>
      </c>
      <c r="B39" s="9" t="n"/>
      <c r="C39" s="7" t="inlineStr">
        <is>
          <t>periods</t>
        </is>
      </c>
      <c r="D39" s="8" t="inlineStr">
        <is>
          <t>How many periods like the one above you run in a year, for example the shifts in a year</t>
        </is>
      </c>
    </row>
    <row r="40">
      <c r="A40" s="5" t="inlineStr">
        <is>
          <t>Target OEE</t>
        </is>
      </c>
      <c r="B40" s="19" t="n">
        <v>0.85</v>
      </c>
      <c r="C40" s="7" t="n"/>
      <c r="D40" s="8" t="inlineStr">
        <is>
          <t>85% is the world-class figure; type your own target if you have one</t>
        </is>
      </c>
    </row>
    <row r="41">
      <c r="A41" s="8" t="inlineStr">
        <is>
          <t>One OEE point, value per period</t>
        </is>
      </c>
      <c r="B41" s="20" t="str">
        <f>IF(B38&gt;0,B27*B38,"")</f>
        <v/>
      </c>
      <c r="C41" s="7" t="inlineStr">
        <is>
          <t>per period</t>
        </is>
      </c>
      <c r="D41" s="8" t="inlineStr">
        <is>
          <t>One OEE point in good pieces x value of one good piece</t>
        </is>
      </c>
    </row>
    <row r="42">
      <c r="A42" s="8" t="inlineStr">
        <is>
          <t>One OEE point, value per year</t>
        </is>
      </c>
      <c r="B42" s="11" t="str">
        <f>IF(AND(B38&gt;0,B39&gt;0),B41*B39,"")</f>
        <v/>
      </c>
      <c r="C42" s="7" t="inlineStr">
        <is>
          <t>per year</t>
        </is>
      </c>
      <c r="D42" s="8" t="inlineStr">
        <is>
          <t>Value per period x periods per year</t>
        </is>
      </c>
    </row>
    <row r="43">
      <c r="A43" s="8" t="inlineStr">
        <is>
          <t>Gap to the target</t>
        </is>
      </c>
      <c r="B43" s="21">
        <f>MAX(B40-B18,0)*100</f>
        <v>7.000000000000006</v>
      </c>
      <c r="C43" s="7" t="inlineStr">
        <is>
          <t>OEE points</t>
        </is>
      </c>
      <c r="D43" s="8" t="inlineStr">
        <is>
          <t>Target OEE - your OEE, in points (0 when you are at or above the target)</t>
        </is>
      </c>
    </row>
    <row r="44">
      <c r="A44" s="8" t="inlineStr">
        <is>
          <t>Closing the gap, value per period</t>
        </is>
      </c>
      <c r="B44" s="20" t="str">
        <f>IF(B38&gt;0,B43*B41,"")</f>
        <v/>
      </c>
      <c r="C44" s="7" t="inlineStr">
        <is>
          <t>per period</t>
        </is>
      </c>
      <c r="D44" s="8" t="inlineStr">
        <is>
          <t>Gap in points x value of one OEE point per period</t>
        </is>
      </c>
    </row>
    <row r="45">
      <c r="A45" s="22" t="inlineStr">
        <is>
          <t>Closing the gap, value per year</t>
        </is>
      </c>
      <c r="B45" s="23" t="str">
        <f>IF(AND(B38&gt;0,B39&gt;0),B43*B42,"")</f>
        <v/>
      </c>
      <c r="C45" s="7" t="inlineStr">
        <is>
          <t>per year</t>
        </is>
      </c>
      <c r="D45" s="8" t="inlineStr">
        <is>
          <t>Gap in points x value of one OEE point per year</t>
        </is>
      </c>
    </row>
    <row r="46"/>
    <row r="47">
      <c r="A47" s="24" t="inlineStr">
        <is>
          <t>Online version with several machines mode, a worked example and sourced benchmarks:</t>
        </is>
      </c>
    </row>
    <row r="48">
      <c r="A48" s="25" t="inlineStr">
        <is>
          <t>https://oeelab.com/oee-calculator</t>
        </is>
      </c>
    </row>
  </sheetData>
  <mergeCells count="2">
    <mergeCell ref="A1:D1"/>
    <mergeCell ref="A2:D2"/>
  </mergeCells>
  <dataValidations count="2">
    <dataValidation sqref="B6:B10" showDropDown="0" showInputMessage="0" showErrorMessage="1" allowBlank="1" errorTitle="Number needed" error="Enter a number of 0 or more." type="decimal" operator="greaterThanOrEqual">
      <formula1>0</formula1>
    </dataValidation>
    <dataValidation sqref="B38:B40" showDropDown="0" showInputMessage="0" showErrorMessage="1" allowBlank="1" errorTitle="Number needed" error="Enter a number of 0 or more." type="decimal" operator="greaterThanOrEqual">
      <formula1>0</formula1>
    </dataValidation>
  </dataValidations>
  <hyperlinks>
    <hyperlink xmlns:r="http://schemas.openxmlformats.org/officeDocument/2006/relationships" ref="A1" r:id="rId1"/>
    <hyperlink xmlns:r="http://schemas.openxmlformats.org/officeDocument/2006/relationships" ref="A48" r:id="rId2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1" t="inlineStr">
        <is>
          <t>OEE Lab  |  OEE Calculator  |  oeelab.com/oee-calculator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30" customHeight="1">
      <c r="A2" s="3" t="inlineStr">
        <is>
          <t>One row per machine or line, all for the same period. Yellow cells are inputs; up to 20 rows. The Combined row adds up minutes and pieces and divides once; it does not average the percentages.</t>
        </is>
      </c>
    </row>
    <row r="3"/>
    <row r="4" ht="44" customHeight="1">
      <c r="A4" s="4" t="inlineStr">
        <is>
          <t>Machine or line</t>
        </is>
      </c>
      <c r="B4" s="4" t="inlineStr">
        <is>
          <t>Planned production time (min)</t>
        </is>
      </c>
      <c r="C4" s="4" t="inlineStr">
        <is>
          <t>Down time (min)</t>
        </is>
      </c>
      <c r="D4" s="4" t="inlineStr">
        <is>
          <t>Ideal cycle time (sec)</t>
        </is>
      </c>
      <c r="E4" s="4" t="inlineStr">
        <is>
          <t>Total pieces</t>
        </is>
      </c>
      <c r="F4" s="4" t="inlineStr">
        <is>
          <t>Reject pieces</t>
        </is>
      </c>
      <c r="G4" s="4" t="inlineStr">
        <is>
          <t>Run time (min)</t>
        </is>
      </c>
      <c r="H4" s="4" t="inlineStr">
        <is>
          <t>Good pieces</t>
        </is>
      </c>
      <c r="I4" s="4" t="inlineStr">
        <is>
          <t>Ideal time for total (min)</t>
        </is>
      </c>
      <c r="J4" s="4" t="inlineStr">
        <is>
          <t>Ideal time for good (min)</t>
        </is>
      </c>
      <c r="K4" s="4" t="inlineStr">
        <is>
          <t>Availability</t>
        </is>
      </c>
      <c r="L4" s="4" t="inlineStr">
        <is>
          <t>Performance</t>
        </is>
      </c>
      <c r="M4" s="4" t="inlineStr">
        <is>
          <t>Quality</t>
        </is>
      </c>
      <c r="N4" s="4" t="inlineStr">
        <is>
          <t>OEE</t>
        </is>
      </c>
    </row>
    <row r="5">
      <c r="A5" s="26" t="inlineStr">
        <is>
          <t>Line 1</t>
        </is>
      </c>
      <c r="B5" s="27" t="n">
        <v>450</v>
      </c>
      <c r="C5" s="27" t="n">
        <v>45</v>
      </c>
      <c r="D5" s="28" t="n">
        <v>2</v>
      </c>
      <c r="E5" s="27" t="n">
        <v>10800</v>
      </c>
      <c r="F5" s="27" t="n">
        <v>270</v>
      </c>
      <c r="G5" s="11">
        <f>IF(B5="","",MAX(B5-C5,0))</f>
        <v>405</v>
      </c>
      <c r="H5" s="11">
        <f>IF(B5="","",MAX(E5-F5,0))</f>
        <v>10530</v>
      </c>
      <c r="I5" s="29">
        <f>IF(B5="","",MIN(D5*E5/60,G5))</f>
        <v>360.0</v>
      </c>
      <c r="J5" s="29">
        <f>IF(B5="","",IF(E5&gt;0,I5*H5/E5,0))</f>
        <v>351.0</v>
      </c>
      <c r="K5" s="12">
        <f>IF(OR(B5="",B5=0),"",G5/B5)</f>
        <v>0.9</v>
      </c>
      <c r="L5" s="12">
        <f>IF(OR(B5="",G5=0),"",I5/G5)</f>
        <v>0.8888888888888888</v>
      </c>
      <c r="M5" s="12">
        <f>IF(OR(B5="",E5=0),"",H5/E5)</f>
        <v>0.975</v>
      </c>
      <c r="N5" s="12">
        <f>IF(OR(B5="",B5=0),"",J5/B5)</f>
        <v>0.78</v>
      </c>
    </row>
    <row r="6">
      <c r="A6" s="26" t="inlineStr">
        <is>
          <t>Line 2</t>
        </is>
      </c>
      <c r="B6" s="27" t="n">
        <v>450</v>
      </c>
      <c r="C6" s="27" t="n">
        <v>30</v>
      </c>
      <c r="D6" s="28" t="n">
        <v>1.8</v>
      </c>
      <c r="E6" s="27" t="n">
        <v>12600</v>
      </c>
      <c r="F6" s="27" t="n">
        <v>126</v>
      </c>
      <c r="G6" s="11">
        <f>IF(B6="","",MAX(B6-C6,0))</f>
        <v>420</v>
      </c>
      <c r="H6" s="11">
        <f>IF(B6="","",MAX(E6-F6,0))</f>
        <v>12474</v>
      </c>
      <c r="I6" s="29">
        <f>IF(B6="","",MIN(D6*E6/60,G6))</f>
        <v>378.0</v>
      </c>
      <c r="J6" s="29">
        <f>IF(B6="","",IF(E6&gt;0,I6*H6/E6,0))</f>
        <v>374.22</v>
      </c>
      <c r="K6" s="12">
        <f>IF(OR(B6="",B6=0),"",G6/B6)</f>
        <v>0.9333333333333333</v>
      </c>
      <c r="L6" s="12">
        <f>IF(OR(B6="",G6=0),"",I6/G6)</f>
        <v>0.9</v>
      </c>
      <c r="M6" s="12">
        <f>IF(OR(B6="",E6=0),"",H6/E6)</f>
        <v>0.99</v>
      </c>
      <c r="N6" s="12">
        <f>IF(OR(B6="",B6=0),"",J6/B6)</f>
        <v>0.8316</v>
      </c>
    </row>
    <row r="7">
      <c r="A7" s="26" t="inlineStr">
        <is>
          <t>Line 3</t>
        </is>
      </c>
      <c r="B7" s="27" t="n">
        <v>240</v>
      </c>
      <c r="C7" s="27" t="n">
        <v>60</v>
      </c>
      <c r="D7" s="28" t="n">
        <v>3</v>
      </c>
      <c r="E7" s="27" t="n">
        <v>3000</v>
      </c>
      <c r="F7" s="27" t="n">
        <v>150</v>
      </c>
      <c r="G7" s="11">
        <f>IF(B7="","",MAX(B7-C7,0))</f>
        <v>180</v>
      </c>
      <c r="H7" s="11">
        <f>IF(B7="","",MAX(E7-F7,0))</f>
        <v>2850</v>
      </c>
      <c r="I7" s="29">
        <f>IF(B7="","",MIN(D7*E7/60,G7))</f>
        <v>150.0</v>
      </c>
      <c r="J7" s="29">
        <f>IF(B7="","",IF(E7&gt;0,I7*H7/E7,0))</f>
        <v>142.5</v>
      </c>
      <c r="K7" s="12">
        <f>IF(OR(B7="",B7=0),"",G7/B7)</f>
        <v>0.75</v>
      </c>
      <c r="L7" s="12">
        <f>IF(OR(B7="",G7=0),"",I7/G7)</f>
        <v>0.8333333333333334</v>
      </c>
      <c r="M7" s="12">
        <f>IF(OR(B7="",E7=0),"",H7/E7)</f>
        <v>0.95</v>
      </c>
      <c r="N7" s="12">
        <f>IF(OR(B7="",B7=0),"",J7/B7)</f>
        <v>0.59375</v>
      </c>
    </row>
    <row r="8">
      <c r="A8" s="26" t="n"/>
      <c r="B8" s="27" t="n"/>
      <c r="C8" s="27" t="n"/>
      <c r="D8" s="28" t="n"/>
      <c r="E8" s="27" t="n"/>
      <c r="F8" s="27" t="n"/>
      <c r="G8" s="11" t="str">
        <f>IF(B8="","",MAX(B8-C8,0))</f>
        <v/>
      </c>
      <c r="H8" s="11" t="str">
        <f>IF(B8="","",MAX(E8-F8,0))</f>
        <v/>
      </c>
      <c r="I8" s="29" t="str">
        <f>IF(B8="","",MIN(D8*E8/60,G8))</f>
        <v/>
      </c>
      <c r="J8" s="29" t="str">
        <f>IF(B8="","",IF(E8&gt;0,I8*H8/E8,0))</f>
        <v/>
      </c>
      <c r="K8" s="12" t="str">
        <f>IF(OR(B8="",B8=0),"",G8/B8)</f>
        <v/>
      </c>
      <c r="L8" s="12" t="str">
        <f>IF(OR(B8="",G8=0),"",I8/G8)</f>
        <v/>
      </c>
      <c r="M8" s="12" t="str">
        <f>IF(OR(B8="",E8=0),"",H8/E8)</f>
        <v/>
      </c>
      <c r="N8" s="12" t="str">
        <f>IF(OR(B8="",B8=0),"",J8/B8)</f>
        <v/>
      </c>
    </row>
    <row r="9">
      <c r="A9" s="26" t="n"/>
      <c r="B9" s="27" t="n"/>
      <c r="C9" s="27" t="n"/>
      <c r="D9" s="28" t="n"/>
      <c r="E9" s="27" t="n"/>
      <c r="F9" s="27" t="n"/>
      <c r="G9" s="11" t="str">
        <f>IF(B9="","",MAX(B9-C9,0))</f>
        <v/>
      </c>
      <c r="H9" s="11" t="str">
        <f>IF(B9="","",MAX(E9-F9,0))</f>
        <v/>
      </c>
      <c r="I9" s="29" t="str">
        <f>IF(B9="","",MIN(D9*E9/60,G9))</f>
        <v/>
      </c>
      <c r="J9" s="29" t="str">
        <f>IF(B9="","",IF(E9&gt;0,I9*H9/E9,0))</f>
        <v/>
      </c>
      <c r="K9" s="12" t="str">
        <f>IF(OR(B9="",B9=0),"",G9/B9)</f>
        <v/>
      </c>
      <c r="L9" s="12" t="str">
        <f>IF(OR(B9="",G9=0),"",I9/G9)</f>
        <v/>
      </c>
      <c r="M9" s="12" t="str">
        <f>IF(OR(B9="",E9=0),"",H9/E9)</f>
        <v/>
      </c>
      <c r="N9" s="12" t="str">
        <f>IF(OR(B9="",B9=0),"",J9/B9)</f>
        <v/>
      </c>
    </row>
    <row r="10">
      <c r="A10" s="26" t="n"/>
      <c r="B10" s="27" t="n"/>
      <c r="C10" s="27" t="n"/>
      <c r="D10" s="28" t="n"/>
      <c r="E10" s="27" t="n"/>
      <c r="F10" s="27" t="n"/>
      <c r="G10" s="11" t="str">
        <f>IF(B10="","",MAX(B10-C10,0))</f>
        <v/>
      </c>
      <c r="H10" s="11" t="str">
        <f>IF(B10="","",MAX(E10-F10,0))</f>
        <v/>
      </c>
      <c r="I10" s="29" t="str">
        <f>IF(B10="","",MIN(D10*E10/60,G10))</f>
        <v/>
      </c>
      <c r="J10" s="29" t="str">
        <f>IF(B10="","",IF(E10&gt;0,I10*H10/E10,0))</f>
        <v/>
      </c>
      <c r="K10" s="12" t="str">
        <f>IF(OR(B10="",B10=0),"",G10/B10)</f>
        <v/>
      </c>
      <c r="L10" s="12" t="str">
        <f>IF(OR(B10="",G10=0),"",I10/G10)</f>
        <v/>
      </c>
      <c r="M10" s="12" t="str">
        <f>IF(OR(B10="",E10=0),"",H10/E10)</f>
        <v/>
      </c>
      <c r="N10" s="12" t="str">
        <f>IF(OR(B10="",B10=0),"",J10/B10)</f>
        <v/>
      </c>
    </row>
    <row r="11">
      <c r="A11" s="26" t="n"/>
      <c r="B11" s="27" t="n"/>
      <c r="C11" s="27" t="n"/>
      <c r="D11" s="28" t="n"/>
      <c r="E11" s="27" t="n"/>
      <c r="F11" s="27" t="n"/>
      <c r="G11" s="11" t="str">
        <f>IF(B11="","",MAX(B11-C11,0))</f>
        <v/>
      </c>
      <c r="H11" s="11" t="str">
        <f>IF(B11="","",MAX(E11-F11,0))</f>
        <v/>
      </c>
      <c r="I11" s="29" t="str">
        <f>IF(B11="","",MIN(D11*E11/60,G11))</f>
        <v/>
      </c>
      <c r="J11" s="29" t="str">
        <f>IF(B11="","",IF(E11&gt;0,I11*H11/E11,0))</f>
        <v/>
      </c>
      <c r="K11" s="12" t="str">
        <f>IF(OR(B11="",B11=0),"",G11/B11)</f>
        <v/>
      </c>
      <c r="L11" s="12" t="str">
        <f>IF(OR(B11="",G11=0),"",I11/G11)</f>
        <v/>
      </c>
      <c r="M11" s="12" t="str">
        <f>IF(OR(B11="",E11=0),"",H11/E11)</f>
        <v/>
      </c>
      <c r="N11" s="12" t="str">
        <f>IF(OR(B11="",B11=0),"",J11/B11)</f>
        <v/>
      </c>
    </row>
    <row r="12">
      <c r="A12" s="26" t="n"/>
      <c r="B12" s="27" t="n"/>
      <c r="C12" s="27" t="n"/>
      <c r="D12" s="28" t="n"/>
      <c r="E12" s="27" t="n"/>
      <c r="F12" s="27" t="n"/>
      <c r="G12" s="11" t="str">
        <f>IF(B12="","",MAX(B12-C12,0))</f>
        <v/>
      </c>
      <c r="H12" s="11" t="str">
        <f>IF(B12="","",MAX(E12-F12,0))</f>
        <v/>
      </c>
      <c r="I12" s="29" t="str">
        <f>IF(B12="","",MIN(D12*E12/60,G12))</f>
        <v/>
      </c>
      <c r="J12" s="29" t="str">
        <f>IF(B12="","",IF(E12&gt;0,I12*H12/E12,0))</f>
        <v/>
      </c>
      <c r="K12" s="12" t="str">
        <f>IF(OR(B12="",B12=0),"",G12/B12)</f>
        <v/>
      </c>
      <c r="L12" s="12" t="str">
        <f>IF(OR(B12="",G12=0),"",I12/G12)</f>
        <v/>
      </c>
      <c r="M12" s="12" t="str">
        <f>IF(OR(B12="",E12=0),"",H12/E12)</f>
        <v/>
      </c>
      <c r="N12" s="12" t="str">
        <f>IF(OR(B12="",B12=0),"",J12/B12)</f>
        <v/>
      </c>
    </row>
    <row r="13">
      <c r="A13" s="26" t="n"/>
      <c r="B13" s="27" t="n"/>
      <c r="C13" s="27" t="n"/>
      <c r="D13" s="28" t="n"/>
      <c r="E13" s="27" t="n"/>
      <c r="F13" s="27" t="n"/>
      <c r="G13" s="11" t="str">
        <f>IF(B13="","",MAX(B13-C13,0))</f>
        <v/>
      </c>
      <c r="H13" s="11" t="str">
        <f>IF(B13="","",MAX(E13-F13,0))</f>
        <v/>
      </c>
      <c r="I13" s="29" t="str">
        <f>IF(B13="","",MIN(D13*E13/60,G13))</f>
        <v/>
      </c>
      <c r="J13" s="29" t="str">
        <f>IF(B13="","",IF(E13&gt;0,I13*H13/E13,0))</f>
        <v/>
      </c>
      <c r="K13" s="12" t="str">
        <f>IF(OR(B13="",B13=0),"",G13/B13)</f>
        <v/>
      </c>
      <c r="L13" s="12" t="str">
        <f>IF(OR(B13="",G13=0),"",I13/G13)</f>
        <v/>
      </c>
      <c r="M13" s="12" t="str">
        <f>IF(OR(B13="",E13=0),"",H13/E13)</f>
        <v/>
      </c>
      <c r="N13" s="12" t="str">
        <f>IF(OR(B13="",B13=0),"",J13/B13)</f>
        <v/>
      </c>
    </row>
    <row r="14">
      <c r="A14" s="26" t="n"/>
      <c r="B14" s="27" t="n"/>
      <c r="C14" s="27" t="n"/>
      <c r="D14" s="28" t="n"/>
      <c r="E14" s="27" t="n"/>
      <c r="F14" s="27" t="n"/>
      <c r="G14" s="11" t="str">
        <f>IF(B14="","",MAX(B14-C14,0))</f>
        <v/>
      </c>
      <c r="H14" s="11" t="str">
        <f>IF(B14="","",MAX(E14-F14,0))</f>
        <v/>
      </c>
      <c r="I14" s="29" t="str">
        <f>IF(B14="","",MIN(D14*E14/60,G14))</f>
        <v/>
      </c>
      <c r="J14" s="29" t="str">
        <f>IF(B14="","",IF(E14&gt;0,I14*H14/E14,0))</f>
        <v/>
      </c>
      <c r="K14" s="12" t="str">
        <f>IF(OR(B14="",B14=0),"",G14/B14)</f>
        <v/>
      </c>
      <c r="L14" s="12" t="str">
        <f>IF(OR(B14="",G14=0),"",I14/G14)</f>
        <v/>
      </c>
      <c r="M14" s="12" t="str">
        <f>IF(OR(B14="",E14=0),"",H14/E14)</f>
        <v/>
      </c>
      <c r="N14" s="12" t="str">
        <f>IF(OR(B14="",B14=0),"",J14/B14)</f>
        <v/>
      </c>
    </row>
    <row r="15">
      <c r="A15" s="26" t="n"/>
      <c r="B15" s="27" t="n"/>
      <c r="C15" s="27" t="n"/>
      <c r="D15" s="28" t="n"/>
      <c r="E15" s="27" t="n"/>
      <c r="F15" s="27" t="n"/>
      <c r="G15" s="11" t="str">
        <f>IF(B15="","",MAX(B15-C15,0))</f>
        <v/>
      </c>
      <c r="H15" s="11" t="str">
        <f>IF(B15="","",MAX(E15-F15,0))</f>
        <v/>
      </c>
      <c r="I15" s="29" t="str">
        <f>IF(B15="","",MIN(D15*E15/60,G15))</f>
        <v/>
      </c>
      <c r="J15" s="29" t="str">
        <f>IF(B15="","",IF(E15&gt;0,I15*H15/E15,0))</f>
        <v/>
      </c>
      <c r="K15" s="12" t="str">
        <f>IF(OR(B15="",B15=0),"",G15/B15)</f>
        <v/>
      </c>
      <c r="L15" s="12" t="str">
        <f>IF(OR(B15="",G15=0),"",I15/G15)</f>
        <v/>
      </c>
      <c r="M15" s="12" t="str">
        <f>IF(OR(B15="",E15=0),"",H15/E15)</f>
        <v/>
      </c>
      <c r="N15" s="12" t="str">
        <f>IF(OR(B15="",B15=0),"",J15/B15)</f>
        <v/>
      </c>
    </row>
    <row r="16">
      <c r="A16" s="26" t="n"/>
      <c r="B16" s="27" t="n"/>
      <c r="C16" s="27" t="n"/>
      <c r="D16" s="28" t="n"/>
      <c r="E16" s="27" t="n"/>
      <c r="F16" s="27" t="n"/>
      <c r="G16" s="11" t="str">
        <f>IF(B16="","",MAX(B16-C16,0))</f>
        <v/>
      </c>
      <c r="H16" s="11" t="str">
        <f>IF(B16="","",MAX(E16-F16,0))</f>
        <v/>
      </c>
      <c r="I16" s="29" t="str">
        <f>IF(B16="","",MIN(D16*E16/60,G16))</f>
        <v/>
      </c>
      <c r="J16" s="29" t="str">
        <f>IF(B16="","",IF(E16&gt;0,I16*H16/E16,0))</f>
        <v/>
      </c>
      <c r="K16" s="12" t="str">
        <f>IF(OR(B16="",B16=0),"",G16/B16)</f>
        <v/>
      </c>
      <c r="L16" s="12" t="str">
        <f>IF(OR(B16="",G16=0),"",I16/G16)</f>
        <v/>
      </c>
      <c r="M16" s="12" t="str">
        <f>IF(OR(B16="",E16=0),"",H16/E16)</f>
        <v/>
      </c>
      <c r="N16" s="12" t="str">
        <f>IF(OR(B16="",B16=0),"",J16/B16)</f>
        <v/>
      </c>
    </row>
    <row r="17">
      <c r="A17" s="26" t="n"/>
      <c r="B17" s="27" t="n"/>
      <c r="C17" s="27" t="n"/>
      <c r="D17" s="28" t="n"/>
      <c r="E17" s="27" t="n"/>
      <c r="F17" s="27" t="n"/>
      <c r="G17" s="11" t="str">
        <f>IF(B17="","",MAX(B17-C17,0))</f>
        <v/>
      </c>
      <c r="H17" s="11" t="str">
        <f>IF(B17="","",MAX(E17-F17,0))</f>
        <v/>
      </c>
      <c r="I17" s="29" t="str">
        <f>IF(B17="","",MIN(D17*E17/60,G17))</f>
        <v/>
      </c>
      <c r="J17" s="29" t="str">
        <f>IF(B17="","",IF(E17&gt;0,I17*H17/E17,0))</f>
        <v/>
      </c>
      <c r="K17" s="12" t="str">
        <f>IF(OR(B17="",B17=0),"",G17/B17)</f>
        <v/>
      </c>
      <c r="L17" s="12" t="str">
        <f>IF(OR(B17="",G17=0),"",I17/G17)</f>
        <v/>
      </c>
      <c r="M17" s="12" t="str">
        <f>IF(OR(B17="",E17=0),"",H17/E17)</f>
        <v/>
      </c>
      <c r="N17" s="12" t="str">
        <f>IF(OR(B17="",B17=0),"",J17/B17)</f>
        <v/>
      </c>
    </row>
    <row r="18">
      <c r="A18" s="26" t="n"/>
      <c r="B18" s="27" t="n"/>
      <c r="C18" s="27" t="n"/>
      <c r="D18" s="28" t="n"/>
      <c r="E18" s="27" t="n"/>
      <c r="F18" s="27" t="n"/>
      <c r="G18" s="11" t="str">
        <f>IF(B18="","",MAX(B18-C18,0))</f>
        <v/>
      </c>
      <c r="H18" s="11" t="str">
        <f>IF(B18="","",MAX(E18-F18,0))</f>
        <v/>
      </c>
      <c r="I18" s="29" t="str">
        <f>IF(B18="","",MIN(D18*E18/60,G18))</f>
        <v/>
      </c>
      <c r="J18" s="29" t="str">
        <f>IF(B18="","",IF(E18&gt;0,I18*H18/E18,0))</f>
        <v/>
      </c>
      <c r="K18" s="12" t="str">
        <f>IF(OR(B18="",B18=0),"",G18/B18)</f>
        <v/>
      </c>
      <c r="L18" s="12" t="str">
        <f>IF(OR(B18="",G18=0),"",I18/G18)</f>
        <v/>
      </c>
      <c r="M18" s="12" t="str">
        <f>IF(OR(B18="",E18=0),"",H18/E18)</f>
        <v/>
      </c>
      <c r="N18" s="12" t="str">
        <f>IF(OR(B18="",B18=0),"",J18/B18)</f>
        <v/>
      </c>
    </row>
    <row r="19">
      <c r="A19" s="26" t="n"/>
      <c r="B19" s="27" t="n"/>
      <c r="C19" s="27" t="n"/>
      <c r="D19" s="28" t="n"/>
      <c r="E19" s="27" t="n"/>
      <c r="F19" s="27" t="n"/>
      <c r="G19" s="11" t="str">
        <f>IF(B19="","",MAX(B19-C19,0))</f>
        <v/>
      </c>
      <c r="H19" s="11" t="str">
        <f>IF(B19="","",MAX(E19-F19,0))</f>
        <v/>
      </c>
      <c r="I19" s="29" t="str">
        <f>IF(B19="","",MIN(D19*E19/60,G19))</f>
        <v/>
      </c>
      <c r="J19" s="29" t="str">
        <f>IF(B19="","",IF(E19&gt;0,I19*H19/E19,0))</f>
        <v/>
      </c>
      <c r="K19" s="12" t="str">
        <f>IF(OR(B19="",B19=0),"",G19/B19)</f>
        <v/>
      </c>
      <c r="L19" s="12" t="str">
        <f>IF(OR(B19="",G19=0),"",I19/G19)</f>
        <v/>
      </c>
      <c r="M19" s="12" t="str">
        <f>IF(OR(B19="",E19=0),"",H19/E19)</f>
        <v/>
      </c>
      <c r="N19" s="12" t="str">
        <f>IF(OR(B19="",B19=0),"",J19/B19)</f>
        <v/>
      </c>
    </row>
    <row r="20">
      <c r="A20" s="26" t="n"/>
      <c r="B20" s="27" t="n"/>
      <c r="C20" s="27" t="n"/>
      <c r="D20" s="28" t="n"/>
      <c r="E20" s="27" t="n"/>
      <c r="F20" s="27" t="n"/>
      <c r="G20" s="11" t="str">
        <f>IF(B20="","",MAX(B20-C20,0))</f>
        <v/>
      </c>
      <c r="H20" s="11" t="str">
        <f>IF(B20="","",MAX(E20-F20,0))</f>
        <v/>
      </c>
      <c r="I20" s="29" t="str">
        <f>IF(B20="","",MIN(D20*E20/60,G20))</f>
        <v/>
      </c>
      <c r="J20" s="29" t="str">
        <f>IF(B20="","",IF(E20&gt;0,I20*H20/E20,0))</f>
        <v/>
      </c>
      <c r="K20" s="12" t="str">
        <f>IF(OR(B20="",B20=0),"",G20/B20)</f>
        <v/>
      </c>
      <c r="L20" s="12" t="str">
        <f>IF(OR(B20="",G20=0),"",I20/G20)</f>
        <v/>
      </c>
      <c r="M20" s="12" t="str">
        <f>IF(OR(B20="",E20=0),"",H20/E20)</f>
        <v/>
      </c>
      <c r="N20" s="12" t="str">
        <f>IF(OR(B20="",B20=0),"",J20/B20)</f>
        <v/>
      </c>
    </row>
    <row r="21">
      <c r="A21" s="26" t="n"/>
      <c r="B21" s="27" t="n"/>
      <c r="C21" s="27" t="n"/>
      <c r="D21" s="28" t="n"/>
      <c r="E21" s="27" t="n"/>
      <c r="F21" s="27" t="n"/>
      <c r="G21" s="11" t="str">
        <f>IF(B21="","",MAX(B21-C21,0))</f>
        <v/>
      </c>
      <c r="H21" s="11" t="str">
        <f>IF(B21="","",MAX(E21-F21,0))</f>
        <v/>
      </c>
      <c r="I21" s="29" t="str">
        <f>IF(B21="","",MIN(D21*E21/60,G21))</f>
        <v/>
      </c>
      <c r="J21" s="29" t="str">
        <f>IF(B21="","",IF(E21&gt;0,I21*H21/E21,0))</f>
        <v/>
      </c>
      <c r="K21" s="12" t="str">
        <f>IF(OR(B21="",B21=0),"",G21/B21)</f>
        <v/>
      </c>
      <c r="L21" s="12" t="str">
        <f>IF(OR(B21="",G21=0),"",I21/G21)</f>
        <v/>
      </c>
      <c r="M21" s="12" t="str">
        <f>IF(OR(B21="",E21=0),"",H21/E21)</f>
        <v/>
      </c>
      <c r="N21" s="12" t="str">
        <f>IF(OR(B21="",B21=0),"",J21/B21)</f>
        <v/>
      </c>
    </row>
    <row r="22">
      <c r="A22" s="26" t="n"/>
      <c r="B22" s="27" t="n"/>
      <c r="C22" s="27" t="n"/>
      <c r="D22" s="28" t="n"/>
      <c r="E22" s="27" t="n"/>
      <c r="F22" s="27" t="n"/>
      <c r="G22" s="11" t="str">
        <f>IF(B22="","",MAX(B22-C22,0))</f>
        <v/>
      </c>
      <c r="H22" s="11" t="str">
        <f>IF(B22="","",MAX(E22-F22,0))</f>
        <v/>
      </c>
      <c r="I22" s="29" t="str">
        <f>IF(B22="","",MIN(D22*E22/60,G22))</f>
        <v/>
      </c>
      <c r="J22" s="29" t="str">
        <f>IF(B22="","",IF(E22&gt;0,I22*H22/E22,0))</f>
        <v/>
      </c>
      <c r="K22" s="12" t="str">
        <f>IF(OR(B22="",B22=0),"",G22/B22)</f>
        <v/>
      </c>
      <c r="L22" s="12" t="str">
        <f>IF(OR(B22="",G22=0),"",I22/G22)</f>
        <v/>
      </c>
      <c r="M22" s="12" t="str">
        <f>IF(OR(B22="",E22=0),"",H22/E22)</f>
        <v/>
      </c>
      <c r="N22" s="12" t="str">
        <f>IF(OR(B22="",B22=0),"",J22/B22)</f>
        <v/>
      </c>
    </row>
    <row r="23">
      <c r="A23" s="26" t="n"/>
      <c r="B23" s="27" t="n"/>
      <c r="C23" s="27" t="n"/>
      <c r="D23" s="28" t="n"/>
      <c r="E23" s="27" t="n"/>
      <c r="F23" s="27" t="n"/>
      <c r="G23" s="11" t="str">
        <f>IF(B23="","",MAX(B23-C23,0))</f>
        <v/>
      </c>
      <c r="H23" s="11" t="str">
        <f>IF(B23="","",MAX(E23-F23,0))</f>
        <v/>
      </c>
      <c r="I23" s="29" t="str">
        <f>IF(B23="","",MIN(D23*E23/60,G23))</f>
        <v/>
      </c>
      <c r="J23" s="29" t="str">
        <f>IF(B23="","",IF(E23&gt;0,I23*H23/E23,0))</f>
        <v/>
      </c>
      <c r="K23" s="12" t="str">
        <f>IF(OR(B23="",B23=0),"",G23/B23)</f>
        <v/>
      </c>
      <c r="L23" s="12" t="str">
        <f>IF(OR(B23="",G23=0),"",I23/G23)</f>
        <v/>
      </c>
      <c r="M23" s="12" t="str">
        <f>IF(OR(B23="",E23=0),"",H23/E23)</f>
        <v/>
      </c>
      <c r="N23" s="12" t="str">
        <f>IF(OR(B23="",B23=0),"",J23/B23)</f>
        <v/>
      </c>
    </row>
    <row r="24">
      <c r="A24" s="26" t="n"/>
      <c r="B24" s="27" t="n"/>
      <c r="C24" s="27" t="n"/>
      <c r="D24" s="28" t="n"/>
      <c r="E24" s="27" t="n"/>
      <c r="F24" s="27" t="n"/>
      <c r="G24" s="11" t="str">
        <f>IF(B24="","",MAX(B24-C24,0))</f>
        <v/>
      </c>
      <c r="H24" s="11" t="str">
        <f>IF(B24="","",MAX(E24-F24,0))</f>
        <v/>
      </c>
      <c r="I24" s="29" t="str">
        <f>IF(B24="","",MIN(D24*E24/60,G24))</f>
        <v/>
      </c>
      <c r="J24" s="29" t="str">
        <f>IF(B24="","",IF(E24&gt;0,I24*H24/E24,0))</f>
        <v/>
      </c>
      <c r="K24" s="12" t="str">
        <f>IF(OR(B24="",B24=0),"",G24/B24)</f>
        <v/>
      </c>
      <c r="L24" s="12" t="str">
        <f>IF(OR(B24="",G24=0),"",I24/G24)</f>
        <v/>
      </c>
      <c r="M24" s="12" t="str">
        <f>IF(OR(B24="",E24=0),"",H24/E24)</f>
        <v/>
      </c>
      <c r="N24" s="12" t="str">
        <f>IF(OR(B24="",B24=0),"",J24/B24)</f>
        <v/>
      </c>
    </row>
    <row r="25">
      <c r="A25" s="30" t="inlineStr">
        <is>
          <t>Combined (all rows)</t>
        </is>
      </c>
      <c r="B25" s="31">
        <f>SUM(B5:B24)</f>
        <v>1140</v>
      </c>
      <c r="C25" s="31">
        <f>SUM(C5:C24)</f>
        <v>135</v>
      </c>
      <c r="D25" s="32" t="inlineStr">
        <is>
          <t>mixed</t>
        </is>
      </c>
      <c r="E25" s="31">
        <f>SUM(E5:E24)</f>
        <v>26400</v>
      </c>
      <c r="F25" s="31">
        <f>SUM(F5:F24)</f>
        <v>546</v>
      </c>
      <c r="G25" s="31">
        <f>SUM(G5:G24)</f>
        <v>1005</v>
      </c>
      <c r="H25" s="31">
        <f>SUM(H5:H24)</f>
        <v>25854</v>
      </c>
      <c r="I25" s="33">
        <f>SUM(I5:I24)</f>
        <v>888.0</v>
      </c>
      <c r="J25" s="33">
        <f>SUM(J5:J24)</f>
        <v>867.72</v>
      </c>
      <c r="K25" s="34">
        <f>IF(B25&gt;0,G25/B25,"")</f>
        <v>0.881578947368421</v>
      </c>
      <c r="L25" s="34">
        <f>IF(G25&gt;0,I25/G25,"")</f>
        <v>0.8835820895522388</v>
      </c>
      <c r="M25" s="34">
        <f>IF(I25&gt;0,J25/I25,"")</f>
        <v>0.9771621621621622</v>
      </c>
      <c r="N25" s="35">
        <f>IF(B25&gt;0,J25/B25,"")</f>
        <v>0.7611578947368421</v>
      </c>
    </row>
    <row r="26">
      <c r="A26" s="24" t="inlineStr">
        <is>
          <t>Plain average of the row OEEs (for comparison only, do not report it)</t>
        </is>
      </c>
      <c r="N26" s="36">
        <f>IFERROR(AVERAGE(N5:N24),"")</f>
        <v>0.7351166666666668</v>
      </c>
    </row>
    <row r="27"/>
    <row r="28" ht="30" customHeight="1">
      <c r="A28" s="8" t="inlineStr">
        <is>
          <t>Why the totals: an average of percentages gives a line that ran 4 hours the same weight as one that ran 8. Combined OEE = total ideal time for good pieces / total planned production time.</t>
        </is>
      </c>
    </row>
    <row r="29" ht="30" customHeight="1">
      <c r="A29" s="8" t="inlineStr">
        <is>
          <t>Combined quality weights each good piece by its ideal cycle time (column J / column I). When every row has the same ideal cycle time this is simply total good / total pieces.</t>
        </is>
      </c>
    </row>
    <row r="30" ht="30" customHeight="1">
      <c r="A30" s="8" t="inlineStr">
        <is>
          <t>Machines in series on one line: measure the line as a whole, at its bottleneck or its last machine, instead of adding the machines here.</t>
        </is>
      </c>
    </row>
    <row r="31" ht="30" customHeight="1">
      <c r="A31" s="8" t="inlineStr">
        <is>
          <t>Performance per row is capped at 100% through column I (ideal time can not exceed run time). If a row hits the cap, check its ideal cycle time.</t>
        </is>
      </c>
    </row>
  </sheetData>
  <mergeCells count="7">
    <mergeCell ref="A31:N31"/>
    <mergeCell ref="A30:N30"/>
    <mergeCell ref="A2:N2"/>
    <mergeCell ref="A29:N29"/>
    <mergeCell ref="A26:M26"/>
    <mergeCell ref="A28:N28"/>
    <mergeCell ref="A1:N1"/>
  </mergeCells>
  <dataValidations count="1">
    <dataValidation sqref="B5:F24" showDropDown="0" showInputMessage="0" showErrorMessage="1" allowBlank="1" errorTitle="Number needed" error="Enter a number of 0 or more." type="decimal" operator="greaterThanOrEqual">
      <formula1>0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30" customHeight="1">
      <c r="A1" s="1" t="inlineStr">
        <is>
          <t>OEE Lab  |  OEE Calculator  |  oeelab.com/oee-calculator</t>
        </is>
      </c>
      <c r="B1" s="2" t="n"/>
    </row>
    <row r="2" ht="30" customHeight="1">
      <c r="A2" s="3" t="inlineStr">
        <is>
          <t>The formulas, what counts as each input, the six big losses and the sources. Made by OEE Lab, free to use and share.</t>
        </is>
      </c>
    </row>
    <row r="3"/>
    <row r="4">
      <c r="A4" s="16" t="inlineStr">
        <is>
          <t>The formulas</t>
        </is>
      </c>
      <c r="B4" s="17" t="n"/>
    </row>
    <row r="5">
      <c r="A5" s="37" t="inlineStr">
        <is>
          <t>OEE</t>
        </is>
      </c>
      <c r="B5" s="8" t="inlineStr">
        <is>
          <t>Availability x Performance x Quality</t>
        </is>
      </c>
    </row>
    <row r="6">
      <c r="A6" s="37" t="inlineStr">
        <is>
          <t>Availability</t>
        </is>
      </c>
      <c r="B6" s="8" t="inlineStr">
        <is>
          <t>Run time / planned production time, where run time = planned production time - down time</t>
        </is>
      </c>
    </row>
    <row r="7">
      <c r="A7" s="37" t="inlineStr">
        <is>
          <t>Performance</t>
        </is>
      </c>
      <c r="B7" s="8" t="inlineStr">
        <is>
          <t>(Ideal cycle time x total pieces) / run time, with the same time unit on both sides</t>
        </is>
      </c>
    </row>
    <row r="8">
      <c r="A8" s="37" t="inlineStr">
        <is>
          <t>Quality</t>
        </is>
      </c>
      <c r="B8" s="8" t="inlineStr">
        <is>
          <t>Good pieces / total pieces, where good = right first time</t>
        </is>
      </c>
    </row>
    <row r="9">
      <c r="A9" s="37" t="inlineStr">
        <is>
          <t>Shortcut check</t>
        </is>
      </c>
      <c r="B9" s="8" t="inlineStr">
        <is>
          <t>OEE = (good pieces x ideal cycle time) / planned production time</t>
        </is>
      </c>
    </row>
    <row r="10">
      <c r="A10" s="37" t="inlineStr">
        <is>
          <t>One OEE point</t>
        </is>
      </c>
      <c r="B10" s="8" t="inlineStr">
        <is>
          <t>Planned production time / ideal cycle time / 100 good pieces; times the value of one good piece for its money value</t>
        </is>
      </c>
    </row>
    <row r="11">
      <c r="A11" s="37" t="n"/>
      <c r="B11" s="8" t="n"/>
    </row>
    <row r="12">
      <c r="A12" s="16" t="inlineStr">
        <is>
          <t>What counts as each input</t>
        </is>
      </c>
      <c r="B12" s="17" t="n"/>
    </row>
    <row r="13" ht="32" customHeight="1">
      <c r="A13" s="37" t="inlineStr">
        <is>
          <t>Planned production time</t>
        </is>
      </c>
      <c r="B13" s="8" t="inlineStr">
        <is>
          <t>Count the time the machine was scheduled to run. Leave out breaks, planned meetings and time with no orders (TEEP counts those, OEE does not).</t>
        </is>
      </c>
    </row>
    <row r="14" ht="32" customHeight="1">
      <c r="A14" s="37" t="inlineStr">
        <is>
          <t>Down time</t>
        </is>
      </c>
      <c r="B14" s="8" t="inlineStr">
        <is>
          <t>Count every stop inside planned time: breakdowns, changeovers and setups, waiting for material, an operator or a quality release. Short stops nobody logs land in performance instead.</t>
        </is>
      </c>
    </row>
    <row r="15" ht="32" customHeight="1">
      <c r="A15" s="37" t="inlineStr">
        <is>
          <t>Ideal cycle time</t>
        </is>
      </c>
      <c r="B15" s="8" t="inlineStr">
        <is>
          <t>The fastest proven time for one piece of this product, in seconds. Not the average or the planned standard, which already hide slow running.</t>
        </is>
      </c>
    </row>
    <row r="16">
      <c r="A16" s="37" t="inlineStr">
        <is>
          <t>Total pieces</t>
        </is>
      </c>
      <c r="B16" s="8" t="inlineStr">
        <is>
          <t>Every piece made on this machine or line, good and bad, startup rejects included.</t>
        </is>
      </c>
    </row>
    <row r="17">
      <c r="A17" s="37" t="inlineStr">
        <is>
          <t>Reject pieces</t>
        </is>
      </c>
      <c r="B17" s="8" t="inlineStr">
        <is>
          <t>Scrap, rework and startup rejects. A piece that was not right first time is a reject.</t>
        </is>
      </c>
    </row>
    <row r="18">
      <c r="A18" s="37" t="n"/>
      <c r="B18" s="8" t="n"/>
    </row>
    <row r="19">
      <c r="A19" s="16" t="inlineStr">
        <is>
          <t>The six big losses and where they go</t>
        </is>
      </c>
      <c r="B19" s="17" t="n"/>
    </row>
    <row r="20">
      <c r="A20" s="37" t="inlineStr">
        <is>
          <t>Equipment failure</t>
        </is>
      </c>
      <c r="B20" s="8" t="inlineStr">
        <is>
          <t>Availability: type it into down time</t>
        </is>
      </c>
    </row>
    <row r="21">
      <c r="A21" s="37" t="inlineStr">
        <is>
          <t>Setup and adjustments</t>
        </is>
      </c>
      <c r="B21" s="8" t="inlineStr">
        <is>
          <t>Availability: type it into down time</t>
        </is>
      </c>
    </row>
    <row r="22">
      <c r="A22" s="37" t="inlineStr">
        <is>
          <t>Idling and minor stops</t>
        </is>
      </c>
      <c r="B22" s="8" t="inlineStr">
        <is>
          <t>Performance: nothing to type, it shows in performance (unless your team logs short stops in down time; never both)</t>
        </is>
      </c>
    </row>
    <row r="23">
      <c r="A23" s="37" t="inlineStr">
        <is>
          <t>Reduced speed</t>
        </is>
      </c>
      <c r="B23" s="8" t="inlineStr">
        <is>
          <t>Performance: nothing to type, it shows in performance</t>
        </is>
      </c>
    </row>
    <row r="24">
      <c r="A24" s="37" t="inlineStr">
        <is>
          <t>Process defects</t>
        </is>
      </c>
      <c r="B24" s="8" t="inlineStr">
        <is>
          <t>Quality: type it into reject pieces</t>
        </is>
      </c>
    </row>
    <row r="25">
      <c r="A25" s="37" t="inlineStr">
        <is>
          <t>Reduced yield (startup losses)</t>
        </is>
      </c>
      <c r="B25" s="8" t="inlineStr">
        <is>
          <t>Quality: type it into reject pieces</t>
        </is>
      </c>
    </row>
    <row r="26">
      <c r="A26" s="37" t="n"/>
      <c r="B26" s="8" t="n"/>
    </row>
    <row r="27">
      <c r="A27" s="16" t="inlineStr">
        <is>
          <t>Sources</t>
        </is>
      </c>
      <c r="B27" s="17" t="n"/>
    </row>
    <row r="28" ht="47" customHeight="1">
      <c r="A28" s="37" t="inlineStr">
        <is>
          <t>World-class 85%</t>
        </is>
      </c>
      <c r="B28" s="8" t="inlineStr">
        <is>
          <t>90% availability x 95% performance x 99% quality, the figure usually traced to Seiichi Nakajima, Introduction to TPM (1988), Productivity Press. OEE's origin in Nakajima's TPM: Muchiri and Pintelon (2008), https://doi.org/10.1080/00207540601142645</t>
        </is>
      </c>
    </row>
    <row r="29" ht="32" customHeight="1">
      <c r="A29" s="37" t="inlineStr">
        <is>
          <t>About 55%</t>
        </is>
      </c>
      <c r="B29" s="8" t="inlineStr">
        <is>
          <t>Average OEE across about 20 cases. Ljungberg (1998), International Journal of Operations &amp; Production Management 18(5), https://doi.org/10.1108/01443579810206334</t>
        </is>
      </c>
    </row>
    <row r="30" ht="47" customHeight="1">
      <c r="A30" s="37" t="inlineStr">
        <is>
          <t>65% average, 70% median</t>
        </is>
      </c>
      <c r="B30" s="8" t="inlineStr">
        <is>
          <t>884 machines in 23 Swedish companies, measured automatically, October 2013 to March 2014; most machines recorded the system's default 100% performance and quality, so the figure mostly counts stops. Hedman, Subramaniyan and Almström (2016), Procedia CIRP 57, https://doi.org/10.1016/j.procir.2016.11.023</t>
        </is>
      </c>
    </row>
    <row r="31">
      <c r="A31" s="37" t="inlineStr">
        <is>
          <t>Six big losses</t>
        </is>
      </c>
      <c r="B31" s="8" t="inlineStr">
        <is>
          <t>From the TPM work of Seiichi Nakajima, Introduction to TPM (1988).</t>
        </is>
      </c>
    </row>
    <row r="32">
      <c r="A32" s="37" t="n"/>
      <c r="B32" s="8" t="n"/>
    </row>
    <row r="33">
      <c r="A33" s="16" t="inlineStr">
        <is>
          <t>About this file</t>
        </is>
      </c>
      <c r="B33" s="17" t="n"/>
    </row>
    <row r="34">
      <c r="A34" s="37" t="inlineStr">
        <is>
          <t>Made by</t>
        </is>
      </c>
      <c r="B34" s="8" t="inlineStr">
        <is>
          <t>OEE Lab, free tools for plant and maintenance teams. No macros. Free to use and share.</t>
        </is>
      </c>
    </row>
    <row r="35">
      <c r="A35" s="37" t="inlineStr">
        <is>
          <t>Online version</t>
        </is>
      </c>
      <c r="B35" s="38" t="inlineStr">
        <is>
          <t>https://oeelab.com/oee-calculator</t>
        </is>
      </c>
    </row>
    <row r="36">
      <c r="A36" s="37" t="inlineStr">
        <is>
          <t>Version</t>
        </is>
      </c>
      <c r="B36" s="8" t="inlineStr">
        <is>
          <t>October 2026</t>
        </is>
      </c>
    </row>
  </sheetData>
  <mergeCells count="2">
    <mergeCell ref="A2:B2"/>
    <mergeCell ref="A1:B1"/>
  </mergeCells>
  <hyperlinks>
    <hyperlink xmlns:r="http://schemas.openxmlformats.org/officeDocument/2006/relationships" ref="A1" r:id="rId1"/>
    <hyperlink xmlns:r="http://schemas.openxmlformats.org/officeDocument/2006/relationships" ref="B35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OEE Lab</dc:creator>
  <dc:title>OEE Calculator (OEE Lab)</dc:title>
  <dc:description>Free OEE calculator workbook from https://oeelab.com/oee-calculator</dc:description>
  <dc:subject>OEE = Availability x Performance x Quality</dc:subject>
  <dcterms:created xsi:type="dcterms:W3CDTF">2026-10-14T04:40:26Z</dcterms:created>
  <dcterms:modified xsi:type="dcterms:W3CDTF">2026-10-14T04:40:26Z</dcterms:modified>
  <cp:keywords>oee calculator, oee excel, overall equipment effectiveness</cp:keywords>
</cp:coreProperties>
</file>