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achines" sheetId="1" state="visible" r:id="rId1"/>
    <sheet name="PM schedule" sheetId="2" state="visible" r:id="rId2"/>
    <sheet name="Work order log" sheetId="3" state="visible" r:id="rId3"/>
    <sheet name="Parts" sheetId="4" state="visible" r:id="rId4"/>
    <sheet name="KPIs" sheetId="5" state="visible" r:id="rId5"/>
    <sheet name="How to use" sheetId="6" state="visible" r:id="rId6"/>
  </sheets>
  <definedNames>
    <definedName name="_xlnm._FilterDatabase" localSheetId="0" hidden="1">'Machines'!$A$1:$P$201</definedName>
    <definedName name="_xlnm.Print_Titles" localSheetId="0">'Machines'!$1:$1</definedName>
    <definedName name="_xlnm.Print_Area" localSheetId="0">'Machines'!$A$1:$P$201</definedName>
    <definedName name="_xlnm._FilterDatabase" localSheetId="1" hidden="1">'PM schedule'!$A$4:$K$204</definedName>
    <definedName name="_xlnm.Print_Titles" localSheetId="1">'PM schedule'!$4:$4</definedName>
    <definedName name="_xlnm._FilterDatabase" localSheetId="2" hidden="1">'Work order log'!$A$4:$P$204</definedName>
    <definedName name="_xlnm.Print_Titles" localSheetId="2">'Work order log'!$4:$4</definedName>
    <definedName name="_xlnm._FilterDatabase" localSheetId="3" hidden="1">'Parts'!$A$4:$I$204</definedName>
    <definedName name="_xlnm.Print_Titles" localSheetId="3">'Parts'!$4:$4</definedName>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d mmm yyyy"/>
  </numFmts>
  <fonts count="11">
    <font>
      <name val="Calibri"/>
      <family val="2"/>
      <color theme="1"/>
      <sz val="11"/>
      <scheme val="minor"/>
    </font>
    <font>
      <name val="Calibri"/>
      <b val="1"/>
      <color rgb="00FFFFFF"/>
      <sz val="10"/>
    </font>
    <font>
      <name val="Calibri"/>
      <color rgb="000F1720"/>
      <sz val="11"/>
    </font>
    <font>
      <name val="Calibri"/>
      <color rgb="005C4300"/>
      <sz val="10"/>
    </font>
    <font>
      <name val="Calibri"/>
      <b val="1"/>
      <color rgb="000B6B63"/>
      <sz val="18"/>
    </font>
    <font>
      <name val="Calibri"/>
      <b val="1"/>
      <color rgb="008A5A00"/>
      <sz val="10"/>
    </font>
    <font>
      <name val="Calibri"/>
      <b val="1"/>
      <color rgb="00334353"/>
      <sz val="10"/>
    </font>
    <font>
      <name val="Calibri"/>
      <b val="1"/>
      <color rgb="000B6B63"/>
      <sz val="12"/>
    </font>
    <font>
      <name val="Calibri"/>
      <i val="1"/>
      <color rgb="00586675"/>
      <sz val="10"/>
    </font>
    <font>
      <name val="Calibri"/>
      <b val="1"/>
      <color rgb="000F1720"/>
      <sz val="11"/>
    </font>
    <font>
      <name val="Calibri"/>
      <color rgb="00334353"/>
      <sz val="10"/>
    </font>
  </fonts>
  <fills count="6">
    <fill>
      <patternFill/>
    </fill>
    <fill>
      <patternFill patternType="gray125"/>
    </fill>
    <fill>
      <patternFill patternType="solid">
        <fgColor rgb="000B6B63"/>
      </patternFill>
    </fill>
    <fill>
      <patternFill patternType="solid">
        <fgColor rgb="00FFF8E1"/>
      </patternFill>
    </fill>
    <fill>
      <patternFill patternType="solid">
        <fgColor rgb="00F3F6F9"/>
      </patternFill>
    </fill>
    <fill>
      <patternFill patternType="solid">
        <fgColor rgb="00E6F4F2"/>
      </patternFill>
    </fill>
  </fills>
  <borders count="5">
    <border>
      <left/>
      <right/>
      <top/>
      <bottom/>
      <diagonal/>
    </border>
    <border>
      <left style="thin">
        <color rgb="00B8C4D0"/>
      </left>
      <right style="thin">
        <color rgb="00B8C4D0"/>
      </right>
      <top style="thin">
        <color rgb="00B8C4D0"/>
      </top>
      <bottom style="thin">
        <color rgb="00B8C4D0"/>
      </bottom>
    </border>
    <border>
      <left/>
      <right/>
      <top style="thin">
        <color rgb="00B8C4D0"/>
      </top>
      <bottom/>
      <diagonal/>
    </border>
    <border>
      <left/>
      <right style="thin">
        <color rgb="00B8C4D0"/>
      </right>
      <top style="thin">
        <color rgb="00B8C4D0"/>
      </top>
      <bottom/>
      <diagonal/>
    </border>
    <border>
      <left/>
      <right style="thin">
        <color rgb="00B8C4D0"/>
      </right>
      <top style="thin">
        <color rgb="00B8C4D0"/>
      </top>
      <bottom style="thin">
        <color rgb="00B8C4D0"/>
      </bottom>
      <diagonal/>
    </border>
  </borders>
  <cellStyleXfs count="1">
    <xf numFmtId="0" fontId="0" fillId="0" borderId="0"/>
  </cellStyleXfs>
  <cellXfs count="47">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top"/>
    </xf>
    <xf numFmtId="164" fontId="2" fillId="3" borderId="1" applyAlignment="1" pivotButton="0" quotePrefix="0" xfId="0">
      <alignment vertical="top"/>
    </xf>
    <xf numFmtId="3" fontId="2" fillId="3" borderId="1" applyAlignment="1" pivotButton="0" quotePrefix="0" xfId="0">
      <alignment vertical="top"/>
    </xf>
    <xf numFmtId="0" fontId="3" fillId="3" borderId="1" applyAlignment="1" pivotButton="0" quotePrefix="0" xfId="0">
      <alignment vertical="top" wrapText="1"/>
    </xf>
    <xf numFmtId="0" fontId="0" fillId="0" borderId="1" pivotButton="0" quotePrefix="0" xfId="0"/>
    <xf numFmtId="0" fontId="2" fillId="0" borderId="1" applyAlignment="1" pivotButton="0" quotePrefix="0" xfId="0">
      <alignment vertical="top"/>
    </xf>
    <xf numFmtId="164" fontId="2" fillId="0" borderId="1" applyAlignment="1" pivotButton="0" quotePrefix="0" xfId="0">
      <alignment vertical="top"/>
    </xf>
    <xf numFmtId="3" fontId="2" fillId="0" borderId="1" applyAlignment="1" pivotButton="0" quotePrefix="0" xfId="0">
      <alignment vertical="top"/>
    </xf>
    <xf numFmtId="0" fontId="4" fillId="0" borderId="0" pivotButton="0" quotePrefix="0" xfId="0"/>
    <xf numFmtId="0" fontId="6" fillId="0" borderId="0" applyAlignment="1" pivotButton="0" quotePrefix="0" xfId="0">
      <alignment horizontal="right" vertical="center"/>
    </xf>
    <xf numFmtId="1" fontId="7" fillId="4" borderId="1" applyAlignment="1" pivotButton="0" quotePrefix="0" xfId="0">
      <alignment horizontal="center" vertical="center"/>
    </xf>
    <xf numFmtId="0" fontId="0" fillId="0" borderId="4" pivotButton="0" quotePrefix="0" xfId="0"/>
    <xf numFmtId="0" fontId="5" fillId="3" borderId="0" applyAlignment="1" pivotButton="0" quotePrefix="0" xfId="0">
      <alignment vertical="center" wrapText="1"/>
    </xf>
    <xf numFmtId="0" fontId="2" fillId="3" borderId="1" applyAlignment="1" pivotButton="0" quotePrefix="0" xfId="0">
      <alignment vertical="top" wrapText="1"/>
    </xf>
    <xf numFmtId="0" fontId="2" fillId="3" borderId="1" applyAlignment="1" pivotButton="0" quotePrefix="0" xfId="0">
      <alignment vertical="top"/>
    </xf>
    <xf numFmtId="0" fontId="2" fillId="4" borderId="1" applyAlignment="1" pivotButton="0" quotePrefix="0" xfId="0">
      <alignment vertical="top"/>
    </xf>
    <xf numFmtId="1" fontId="2" fillId="3" borderId="1" applyAlignment="1" pivotButton="0" quotePrefix="0" xfId="0">
      <alignment vertical="top"/>
    </xf>
    <xf numFmtId="164" fontId="2" fillId="3" borderId="1" applyAlignment="1" pivotButton="0" quotePrefix="0" xfId="0">
      <alignment vertical="top"/>
    </xf>
    <xf numFmtId="164" fontId="2" fillId="4" borderId="1" applyAlignment="1" pivotButton="0" quotePrefix="0" xfId="0">
      <alignment vertical="top"/>
    </xf>
    <xf numFmtId="1" fontId="2" fillId="4" borderId="1" applyAlignment="1" pivotButton="0" quotePrefix="0" xfId="0">
      <alignment vertical="top"/>
    </xf>
    <xf numFmtId="0" fontId="2" fillId="0" borderId="1" applyAlignment="1" pivotButton="0" quotePrefix="0" xfId="0">
      <alignment vertical="top" wrapText="1"/>
    </xf>
    <xf numFmtId="0" fontId="2" fillId="0" borderId="1" applyAlignment="1" pivotButton="0" quotePrefix="0" xfId="0">
      <alignment vertical="top"/>
    </xf>
    <xf numFmtId="1" fontId="2" fillId="0" borderId="1" applyAlignment="1" pivotButton="0" quotePrefix="0" xfId="0">
      <alignment vertical="top"/>
    </xf>
    <xf numFmtId="164" fontId="2" fillId="0" borderId="1" applyAlignment="1" pivotButton="0" quotePrefix="0" xfId="0">
      <alignment vertical="top"/>
    </xf>
    <xf numFmtId="3" fontId="7" fillId="4" borderId="1" applyAlignment="1" pivotButton="0" quotePrefix="0" xfId="0">
      <alignment horizontal="center" vertical="center"/>
    </xf>
    <xf numFmtId="165" fontId="7" fillId="4" borderId="1" applyAlignment="1" pivotButton="0" quotePrefix="0" xfId="0">
      <alignment horizontal="center" vertical="center"/>
    </xf>
    <xf numFmtId="4" fontId="7" fillId="4" borderId="1" applyAlignment="1" pivotButton="0" quotePrefix="0" xfId="0">
      <alignment horizontal="center" vertical="center"/>
    </xf>
    <xf numFmtId="2" fontId="2" fillId="3" borderId="1" applyAlignment="1" pivotButton="0" quotePrefix="0" xfId="0">
      <alignment vertical="top"/>
    </xf>
    <xf numFmtId="4" fontId="2" fillId="3" borderId="1" applyAlignment="1" pivotButton="0" quotePrefix="0" xfId="0">
      <alignment vertical="top"/>
    </xf>
    <xf numFmtId="2" fontId="2" fillId="0" borderId="1" applyAlignment="1" pivotButton="0" quotePrefix="0" xfId="0">
      <alignment vertical="top"/>
    </xf>
    <xf numFmtId="4" fontId="2" fillId="0" borderId="1" applyAlignment="1" pivotButton="0" quotePrefix="0" xfId="0">
      <alignment vertical="top"/>
    </xf>
    <xf numFmtId="0" fontId="8" fillId="0" borderId="0" pivotButton="0" quotePrefix="0" xfId="0"/>
    <xf numFmtId="0" fontId="6" fillId="0" borderId="0" applyAlignment="1" pivotButton="0" quotePrefix="0" xfId="0">
      <alignment vertical="center"/>
    </xf>
    <xf numFmtId="166" fontId="7" fillId="4" borderId="1" applyAlignment="1" pivotButton="0" quotePrefix="0" xfId="0">
      <alignment horizontal="center" vertical="center"/>
    </xf>
    <xf numFmtId="0" fontId="8" fillId="0" borderId="0" applyAlignment="1" pivotButton="0" quotePrefix="0" xfId="0">
      <alignment vertical="center" wrapText="1"/>
    </xf>
    <xf numFmtId="0" fontId="9" fillId="0" borderId="1" applyAlignment="1" pivotButton="0" quotePrefix="0" xfId="0">
      <alignment vertical="center" wrapText="1"/>
    </xf>
    <xf numFmtId="0" fontId="0" fillId="0" borderId="1" applyAlignment="1" pivotButton="0" quotePrefix="0" xfId="0">
      <alignment horizontal="center" vertical="center"/>
    </xf>
    <xf numFmtId="0" fontId="10" fillId="0" borderId="1" applyAlignment="1" pivotButton="0" quotePrefix="0" xfId="0">
      <alignment vertical="center" wrapText="1"/>
    </xf>
    <xf numFmtId="9" fontId="7" fillId="4" borderId="1" applyAlignment="1" pivotButton="0" quotePrefix="0" xfId="0">
      <alignment horizontal="center" vertical="center"/>
    </xf>
    <xf numFmtId="0" fontId="8" fillId="0" borderId="0" applyAlignment="1" pivotButton="0" quotePrefix="0" xfId="0">
      <alignment vertical="top" wrapText="1"/>
    </xf>
    <xf numFmtId="0" fontId="4" fillId="0" borderId="0" applyAlignment="1" pivotButton="0" quotePrefix="0" xfId="0">
      <alignment vertical="top" wrapText="1"/>
    </xf>
    <xf numFmtId="0" fontId="0" fillId="0" borderId="0" applyAlignment="1" pivotButton="0" quotePrefix="0" xfId="0">
      <alignment vertical="top" wrapText="1"/>
    </xf>
    <xf numFmtId="0" fontId="7" fillId="5" borderId="0" applyAlignment="1" pivotButton="0" quotePrefix="0" xfId="0">
      <alignment vertical="top" wrapText="1"/>
    </xf>
    <xf numFmtId="0" fontId="2" fillId="0" borderId="0" applyAlignment="1" pivotButton="0" quotePrefix="0" xfId="0">
      <alignment vertical="top" wrapText="1"/>
    </xf>
    <xf numFmtId="0" fontId="2" fillId="0" borderId="0" pivotButton="0" quotePrefix="0" xfId="0"/>
  </cellXfs>
  <cellStyles count="1">
    <cellStyle name="Normal" xfId="0" builtinId="0" hidden="0"/>
  </cellStyles>
  <dxfs count="3">
    <dxf>
      <font>
        <b val="1"/>
        <color rgb="009C0006"/>
      </font>
      <fill>
        <patternFill patternType="solid">
          <fgColor rgb="00FFC7CE"/>
        </patternFill>
      </fill>
    </dxf>
    <dxf>
      <font>
        <b val="1"/>
        <color rgb="009C5700"/>
      </font>
      <fill>
        <patternFill patternType="solid">
          <fgColor rgb="00FFEB9C"/>
        </patternFill>
      </fill>
    </dxf>
    <dxf>
      <font>
        <color rgb="00006100"/>
      </font>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B6B63"/>
    <outlinePr summaryBelow="1" summaryRight="1"/>
    <pageSetUpPr fitToPage="1"/>
  </sheetPr>
  <dimension ref="A1:R201"/>
  <sheetViews>
    <sheetView workbookViewId="0">
      <pane ySplit="1" topLeftCell="A2" activePane="bottomLeft" state="frozen"/>
      <selection pane="bottomLeft" activeCell="A2" sqref="A2"/>
    </sheetView>
  </sheetViews>
  <sheetFormatPr baseColWidth="8" defaultRowHeight="15"/>
  <cols>
    <col width="22" customWidth="1" min="1" max="1"/>
    <col width="10" customWidth="1" min="2" max="2"/>
    <col width="34" customWidth="1" min="3" max="3"/>
    <col width="12" customWidth="1" min="4" max="4"/>
    <col width="14" customWidth="1" min="5" max="5"/>
    <col width="10" customWidth="1" min="6" max="6"/>
    <col width="14" customWidth="1" min="7" max="7"/>
    <col width="11" customWidth="1" min="8" max="8"/>
    <col width="18" customWidth="1" min="9" max="9"/>
    <col width="22" customWidth="1" min="10" max="10"/>
    <col width="13" customWidth="1" min="11" max="11"/>
    <col width="15" customWidth="1" min="12" max="12"/>
    <col width="12" customWidth="1" min="13" max="13"/>
    <col width="15" customWidth="1" min="14" max="14"/>
    <col width="14" customWidth="1" min="15" max="15"/>
    <col width="30" customWidth="1" min="16" max="16"/>
    <col width="2" customWidth="1" min="17" max="17"/>
    <col width="46" customWidth="1" min="18" max="18"/>
  </cols>
  <sheetData>
    <row r="1" ht="30" customHeight="1">
      <c r="A1" s="1" t="inlineStr">
        <is>
          <t>Title</t>
        </is>
      </c>
      <c r="B1" s="1" t="inlineStr">
        <is>
          <t>Code</t>
        </is>
      </c>
      <c r="C1" s="1" t="inlineStr">
        <is>
          <t>Description</t>
        </is>
      </c>
      <c r="D1" s="1" t="inlineStr">
        <is>
          <t>Plant</t>
        </is>
      </c>
      <c r="E1" s="1" t="inlineStr">
        <is>
          <t>Area</t>
        </is>
      </c>
      <c r="F1" s="1" t="inlineStr">
        <is>
          <t>Line</t>
        </is>
      </c>
      <c r="G1" s="1" t="inlineStr">
        <is>
          <t>Status</t>
        </is>
      </c>
      <c r="H1" s="1" t="inlineStr">
        <is>
          <t>Criticality</t>
        </is>
      </c>
      <c r="I1" s="1" t="inlineStr">
        <is>
          <t>Machine type</t>
        </is>
      </c>
      <c r="J1" s="1" t="inlineStr">
        <is>
          <t>Responsible</t>
        </is>
      </c>
      <c r="K1" s="1" t="inlineStr">
        <is>
          <t>Serial Nr</t>
        </is>
      </c>
      <c r="L1" s="1" t="inlineStr">
        <is>
          <t>Manufacturer</t>
        </is>
      </c>
      <c r="M1" s="1" t="inlineStr">
        <is>
          <t>Model</t>
        </is>
      </c>
      <c r="N1" s="1" t="inlineStr">
        <is>
          <t>Production date</t>
        </is>
      </c>
      <c r="O1" s="1" t="inlineStr">
        <is>
          <t>Purchase value</t>
        </is>
      </c>
      <c r="P1" s="1" t="inlineStr">
        <is>
          <t>Notes</t>
        </is>
      </c>
    </row>
    <row r="2">
      <c r="A2" s="2" t="inlineStr">
        <is>
          <t>Bottle filler</t>
        </is>
      </c>
      <c r="B2" s="2" t="inlineStr">
        <is>
          <t>FL-01</t>
        </is>
      </c>
      <c r="C2" s="2" t="inlineStr">
        <is>
          <t>Rotary filler, 24 valves</t>
        </is>
      </c>
      <c r="D2" s="2" t="n"/>
      <c r="E2" s="2" t="inlineStr">
        <is>
          <t>Filling hall</t>
        </is>
      </c>
      <c r="F2" s="2" t="inlineStr">
        <is>
          <t>Line 1</t>
        </is>
      </c>
      <c r="G2" s="2" t="inlineStr">
        <is>
          <t>Available</t>
        </is>
      </c>
      <c r="H2" s="2" t="inlineStr">
        <is>
          <t>A</t>
        </is>
      </c>
      <c r="I2" s="2" t="inlineStr">
        <is>
          <t>Filling machine</t>
        </is>
      </c>
      <c r="J2" s="2" t="inlineStr">
        <is>
          <t>Mechanical technician</t>
        </is>
      </c>
      <c r="K2" s="2" t="inlineStr">
        <is>
          <t>RF24-1187</t>
        </is>
      </c>
      <c r="L2" s="2" t="n"/>
      <c r="M2" s="2" t="n"/>
      <c r="N2" s="3" t="n">
        <v>43160</v>
      </c>
      <c r="O2" s="4" t="n"/>
      <c r="P2" s="2" t="inlineStr">
        <is>
          <t>Spare valve kit on shelf B2</t>
        </is>
      </c>
      <c r="R2" s="5" t="inlineStr">
        <is>
          <t>Sample rows: delete them. Rows 2 to 7 are examples. Type your machines from row 2, one per row, with a short unique Code for each. Keep the column names in row 1 as they are: this sheet then imports into the free CMMS at oeelab.com/app (Machines, Import). Plant can stay empty: the app fills in your plant name.</t>
        </is>
      </c>
    </row>
    <row r="3">
      <c r="A3" s="2" t="inlineStr">
        <is>
          <t>Capper</t>
        </is>
      </c>
      <c r="B3" s="2" t="inlineStr">
        <is>
          <t>CP-01</t>
        </is>
      </c>
      <c r="C3" s="2" t="inlineStr">
        <is>
          <t>Screw capper, 12 heads</t>
        </is>
      </c>
      <c r="D3" s="2" t="n"/>
      <c r="E3" s="2" t="inlineStr">
        <is>
          <t>Filling hall</t>
        </is>
      </c>
      <c r="F3" s="2" t="inlineStr">
        <is>
          <t>Line 1</t>
        </is>
      </c>
      <c r="G3" s="2" t="inlineStr">
        <is>
          <t>Available</t>
        </is>
      </c>
      <c r="H3" s="2" t="inlineStr">
        <is>
          <t>B</t>
        </is>
      </c>
      <c r="I3" s="2" t="inlineStr">
        <is>
          <t>Capping machine</t>
        </is>
      </c>
      <c r="J3" s="2" t="inlineStr">
        <is>
          <t>Mechanical technician</t>
        </is>
      </c>
      <c r="K3" s="2" t="inlineStr">
        <is>
          <t>SC12-0442</t>
        </is>
      </c>
      <c r="L3" s="2" t="n"/>
      <c r="M3" s="2" t="n"/>
      <c r="N3" s="3" t="n">
        <v>43160</v>
      </c>
      <c r="O3" s="4" t="n"/>
      <c r="P3" s="2" t="n"/>
      <c r="R3" s="6" t="n"/>
    </row>
    <row r="4">
      <c r="A4" s="2" t="inlineStr">
        <is>
          <t>Labeler</t>
        </is>
      </c>
      <c r="B4" s="2" t="inlineStr">
        <is>
          <t>LB-01</t>
        </is>
      </c>
      <c r="C4" s="2" t="inlineStr">
        <is>
          <t>Front and back labels, hot melt glue</t>
        </is>
      </c>
      <c r="D4" s="2" t="n"/>
      <c r="E4" s="2" t="inlineStr">
        <is>
          <t>Filling hall</t>
        </is>
      </c>
      <c r="F4" s="2" t="inlineStr">
        <is>
          <t>Line 1</t>
        </is>
      </c>
      <c r="G4" s="2" t="inlineStr">
        <is>
          <t>In maintenance</t>
        </is>
      </c>
      <c r="H4" s="2" t="inlineStr">
        <is>
          <t>B</t>
        </is>
      </c>
      <c r="I4" s="2" t="inlineStr">
        <is>
          <t>Labelling machine</t>
        </is>
      </c>
      <c r="J4" s="2" t="inlineStr">
        <is>
          <t>Electrician</t>
        </is>
      </c>
      <c r="K4" s="2" t="inlineStr">
        <is>
          <t>LB-2209</t>
        </is>
      </c>
      <c r="L4" s="2" t="n"/>
      <c r="M4" s="2" t="n"/>
      <c r="N4" s="3" t="n">
        <v>44362</v>
      </c>
      <c r="O4" s="4" t="n"/>
      <c r="P4" s="2" t="n"/>
      <c r="R4" s="6" t="n"/>
    </row>
    <row r="5">
      <c r="A5" s="2" t="inlineStr">
        <is>
          <t>Case packer</t>
        </is>
      </c>
      <c r="B5" s="2" t="inlineStr">
        <is>
          <t>CS-01</t>
        </is>
      </c>
      <c r="C5" s="2" t="inlineStr">
        <is>
          <t>Wraparound case packer, hot melt glue</t>
        </is>
      </c>
      <c r="D5" s="2" t="n"/>
      <c r="E5" s="2" t="inlineStr">
        <is>
          <t>Packing hall</t>
        </is>
      </c>
      <c r="F5" s="2" t="inlineStr">
        <is>
          <t>Line 1</t>
        </is>
      </c>
      <c r="G5" s="2" t="inlineStr">
        <is>
          <t>Available</t>
        </is>
      </c>
      <c r="H5" s="2" t="inlineStr">
        <is>
          <t>B</t>
        </is>
      </c>
      <c r="I5" s="2" t="inlineStr">
        <is>
          <t>Case packer</t>
        </is>
      </c>
      <c r="J5" s="2" t="inlineStr">
        <is>
          <t>Mechanical technician</t>
        </is>
      </c>
      <c r="K5" s="2" t="inlineStr">
        <is>
          <t>WA-3315</t>
        </is>
      </c>
      <c r="L5" s="2" t="n"/>
      <c r="M5" s="2" t="n"/>
      <c r="N5" s="3" t="n">
        <v>43709</v>
      </c>
      <c r="O5" s="4" t="n"/>
      <c r="P5" s="2" t="n"/>
      <c r="R5" s="6" t="n"/>
    </row>
    <row r="6">
      <c r="A6" s="2" t="inlineStr">
        <is>
          <t>Air compressor 1</t>
        </is>
      </c>
      <c r="B6" s="2" t="inlineStr">
        <is>
          <t>AC-01</t>
        </is>
      </c>
      <c r="C6" s="2" t="inlineStr">
        <is>
          <t>Screw compressor with air dryer</t>
        </is>
      </c>
      <c r="D6" s="2" t="n"/>
      <c r="E6" s="2" t="inlineStr">
        <is>
          <t>Utilities</t>
        </is>
      </c>
      <c r="F6" s="2" t="n"/>
      <c r="G6" s="2" t="inlineStr">
        <is>
          <t>Available</t>
        </is>
      </c>
      <c r="H6" s="2" t="inlineStr">
        <is>
          <t>A</t>
        </is>
      </c>
      <c r="I6" s="2" t="inlineStr">
        <is>
          <t>Air compressor</t>
        </is>
      </c>
      <c r="J6" s="2" t="inlineStr">
        <is>
          <t>Mechanical technician</t>
        </is>
      </c>
      <c r="K6" s="2" t="inlineStr">
        <is>
          <t>SA55-0712</t>
        </is>
      </c>
      <c r="L6" s="2" t="n"/>
      <c r="M6" s="2" t="n"/>
      <c r="N6" s="3" t="n">
        <v>42675</v>
      </c>
      <c r="O6" s="4" t="n"/>
      <c r="P6" s="2" t="inlineStr">
        <is>
          <t>Service partner for the annual service</t>
        </is>
      </c>
      <c r="R6" s="6" t="n"/>
    </row>
    <row r="7">
      <c r="A7" s="2" t="inlineStr">
        <is>
          <t>Infeed conveyor</t>
        </is>
      </c>
      <c r="B7" s="2" t="inlineStr">
        <is>
          <t>CV-03</t>
        </is>
      </c>
      <c r="C7" s="2" t="inlineStr">
        <is>
          <t>Belt conveyor from the depalletizer to the filler</t>
        </is>
      </c>
      <c r="D7" s="2" t="n"/>
      <c r="E7" s="2" t="inlineStr">
        <is>
          <t>Filling hall</t>
        </is>
      </c>
      <c r="F7" s="2" t="inlineStr">
        <is>
          <t>Line 1</t>
        </is>
      </c>
      <c r="G7" s="2" t="inlineStr">
        <is>
          <t>Available</t>
        </is>
      </c>
      <c r="H7" s="2" t="inlineStr">
        <is>
          <t>C</t>
        </is>
      </c>
      <c r="I7" s="2" t="inlineStr">
        <is>
          <t>Conveyor</t>
        </is>
      </c>
      <c r="J7" s="2" t="inlineStr">
        <is>
          <t>Mechanical technician</t>
        </is>
      </c>
      <c r="K7" s="2" t="inlineStr">
        <is>
          <t>BC-0310</t>
        </is>
      </c>
      <c r="L7" s="2" t="n"/>
      <c r="M7" s="2" t="n"/>
      <c r="N7" s="3" t="n">
        <v>43160</v>
      </c>
      <c r="O7" s="4" t="n"/>
      <c r="P7" s="2" t="n"/>
      <c r="R7" s="6" t="n"/>
    </row>
    <row r="8">
      <c r="A8" s="7" t="n"/>
      <c r="B8" s="7" t="n"/>
      <c r="C8" s="7" t="n"/>
      <c r="D8" s="7" t="n"/>
      <c r="E8" s="7" t="n"/>
      <c r="F8" s="7" t="n"/>
      <c r="G8" s="7" t="n"/>
      <c r="H8" s="7" t="n"/>
      <c r="I8" s="7" t="n"/>
      <c r="J8" s="7" t="n"/>
      <c r="K8" s="7" t="n"/>
      <c r="L8" s="7" t="n"/>
      <c r="M8" s="7" t="n"/>
      <c r="N8" s="8" t="n"/>
      <c r="O8" s="9" t="n"/>
      <c r="P8" s="7" t="n"/>
    </row>
    <row r="9">
      <c r="A9" s="7" t="n"/>
      <c r="B9" s="7" t="n"/>
      <c r="C9" s="7" t="n"/>
      <c r="D9" s="7" t="n"/>
      <c r="E9" s="7" t="n"/>
      <c r="F9" s="7" t="n"/>
      <c r="G9" s="7" t="n"/>
      <c r="H9" s="7" t="n"/>
      <c r="I9" s="7" t="n"/>
      <c r="J9" s="7" t="n"/>
      <c r="K9" s="7" t="n"/>
      <c r="L9" s="7" t="n"/>
      <c r="M9" s="7" t="n"/>
      <c r="N9" s="8" t="n"/>
      <c r="O9" s="9" t="n"/>
      <c r="P9" s="7" t="n"/>
    </row>
    <row r="10">
      <c r="A10" s="7" t="n"/>
      <c r="B10" s="7" t="n"/>
      <c r="C10" s="7" t="n"/>
      <c r="D10" s="7" t="n"/>
      <c r="E10" s="7" t="n"/>
      <c r="F10" s="7" t="n"/>
      <c r="G10" s="7" t="n"/>
      <c r="H10" s="7" t="n"/>
      <c r="I10" s="7" t="n"/>
      <c r="J10" s="7" t="n"/>
      <c r="K10" s="7" t="n"/>
      <c r="L10" s="7" t="n"/>
      <c r="M10" s="7" t="n"/>
      <c r="N10" s="8" t="n"/>
      <c r="O10" s="9" t="n"/>
      <c r="P10" s="7" t="n"/>
    </row>
    <row r="11">
      <c r="A11" s="7" t="n"/>
      <c r="B11" s="7" t="n"/>
      <c r="C11" s="7" t="n"/>
      <c r="D11" s="7" t="n"/>
      <c r="E11" s="7" t="n"/>
      <c r="F11" s="7" t="n"/>
      <c r="G11" s="7" t="n"/>
      <c r="H11" s="7" t="n"/>
      <c r="I11" s="7" t="n"/>
      <c r="J11" s="7" t="n"/>
      <c r="K11" s="7" t="n"/>
      <c r="L11" s="7" t="n"/>
      <c r="M11" s="7" t="n"/>
      <c r="N11" s="8" t="n"/>
      <c r="O11" s="9" t="n"/>
      <c r="P11" s="7" t="n"/>
    </row>
    <row r="12">
      <c r="A12" s="7" t="n"/>
      <c r="B12" s="7" t="n"/>
      <c r="C12" s="7" t="n"/>
      <c r="D12" s="7" t="n"/>
      <c r="E12" s="7" t="n"/>
      <c r="F12" s="7" t="n"/>
      <c r="G12" s="7" t="n"/>
      <c r="H12" s="7" t="n"/>
      <c r="I12" s="7" t="n"/>
      <c r="J12" s="7" t="n"/>
      <c r="K12" s="7" t="n"/>
      <c r="L12" s="7" t="n"/>
      <c r="M12" s="7" t="n"/>
      <c r="N12" s="8" t="n"/>
      <c r="O12" s="9" t="n"/>
      <c r="P12" s="7" t="n"/>
    </row>
    <row r="13">
      <c r="A13" s="7" t="n"/>
      <c r="B13" s="7" t="n"/>
      <c r="C13" s="7" t="n"/>
      <c r="D13" s="7" t="n"/>
      <c r="E13" s="7" t="n"/>
      <c r="F13" s="7" t="n"/>
      <c r="G13" s="7" t="n"/>
      <c r="H13" s="7" t="n"/>
      <c r="I13" s="7" t="n"/>
      <c r="J13" s="7" t="n"/>
      <c r="K13" s="7" t="n"/>
      <c r="L13" s="7" t="n"/>
      <c r="M13" s="7" t="n"/>
      <c r="N13" s="8" t="n"/>
      <c r="O13" s="9" t="n"/>
      <c r="P13" s="7" t="n"/>
    </row>
    <row r="14">
      <c r="A14" s="7" t="n"/>
      <c r="B14" s="7" t="n"/>
      <c r="C14" s="7" t="n"/>
      <c r="D14" s="7" t="n"/>
      <c r="E14" s="7" t="n"/>
      <c r="F14" s="7" t="n"/>
      <c r="G14" s="7" t="n"/>
      <c r="H14" s="7" t="n"/>
      <c r="I14" s="7" t="n"/>
      <c r="J14" s="7" t="n"/>
      <c r="K14" s="7" t="n"/>
      <c r="L14" s="7" t="n"/>
      <c r="M14" s="7" t="n"/>
      <c r="N14" s="8" t="n"/>
      <c r="O14" s="9" t="n"/>
      <c r="P14" s="7" t="n"/>
    </row>
    <row r="15">
      <c r="A15" s="7" t="n"/>
      <c r="B15" s="7" t="n"/>
      <c r="C15" s="7" t="n"/>
      <c r="D15" s="7" t="n"/>
      <c r="E15" s="7" t="n"/>
      <c r="F15" s="7" t="n"/>
      <c r="G15" s="7" t="n"/>
      <c r="H15" s="7" t="n"/>
      <c r="I15" s="7" t="n"/>
      <c r="J15" s="7" t="n"/>
      <c r="K15" s="7" t="n"/>
      <c r="L15" s="7" t="n"/>
      <c r="M15" s="7" t="n"/>
      <c r="N15" s="8" t="n"/>
      <c r="O15" s="9" t="n"/>
      <c r="P15" s="7" t="n"/>
    </row>
    <row r="16">
      <c r="A16" s="7" t="n"/>
      <c r="B16" s="7" t="n"/>
      <c r="C16" s="7" t="n"/>
      <c r="D16" s="7" t="n"/>
      <c r="E16" s="7" t="n"/>
      <c r="F16" s="7" t="n"/>
      <c r="G16" s="7" t="n"/>
      <c r="H16" s="7" t="n"/>
      <c r="I16" s="7" t="n"/>
      <c r="J16" s="7" t="n"/>
      <c r="K16" s="7" t="n"/>
      <c r="L16" s="7" t="n"/>
      <c r="M16" s="7" t="n"/>
      <c r="N16" s="8" t="n"/>
      <c r="O16" s="9" t="n"/>
      <c r="P16" s="7" t="n"/>
    </row>
    <row r="17">
      <c r="A17" s="7" t="n"/>
      <c r="B17" s="7" t="n"/>
      <c r="C17" s="7" t="n"/>
      <c r="D17" s="7" t="n"/>
      <c r="E17" s="7" t="n"/>
      <c r="F17" s="7" t="n"/>
      <c r="G17" s="7" t="n"/>
      <c r="H17" s="7" t="n"/>
      <c r="I17" s="7" t="n"/>
      <c r="J17" s="7" t="n"/>
      <c r="K17" s="7" t="n"/>
      <c r="L17" s="7" t="n"/>
      <c r="M17" s="7" t="n"/>
      <c r="N17" s="8" t="n"/>
      <c r="O17" s="9" t="n"/>
      <c r="P17" s="7" t="n"/>
    </row>
    <row r="18">
      <c r="A18" s="7" t="n"/>
      <c r="B18" s="7" t="n"/>
      <c r="C18" s="7" t="n"/>
      <c r="D18" s="7" t="n"/>
      <c r="E18" s="7" t="n"/>
      <c r="F18" s="7" t="n"/>
      <c r="G18" s="7" t="n"/>
      <c r="H18" s="7" t="n"/>
      <c r="I18" s="7" t="n"/>
      <c r="J18" s="7" t="n"/>
      <c r="K18" s="7" t="n"/>
      <c r="L18" s="7" t="n"/>
      <c r="M18" s="7" t="n"/>
      <c r="N18" s="8" t="n"/>
      <c r="O18" s="9" t="n"/>
      <c r="P18" s="7" t="n"/>
    </row>
    <row r="19">
      <c r="A19" s="7" t="n"/>
      <c r="B19" s="7" t="n"/>
      <c r="C19" s="7" t="n"/>
      <c r="D19" s="7" t="n"/>
      <c r="E19" s="7" t="n"/>
      <c r="F19" s="7" t="n"/>
      <c r="G19" s="7" t="n"/>
      <c r="H19" s="7" t="n"/>
      <c r="I19" s="7" t="n"/>
      <c r="J19" s="7" t="n"/>
      <c r="K19" s="7" t="n"/>
      <c r="L19" s="7" t="n"/>
      <c r="M19" s="7" t="n"/>
      <c r="N19" s="8" t="n"/>
      <c r="O19" s="9" t="n"/>
      <c r="P19" s="7" t="n"/>
    </row>
    <row r="20">
      <c r="A20" s="7" t="n"/>
      <c r="B20" s="7" t="n"/>
      <c r="C20" s="7" t="n"/>
      <c r="D20" s="7" t="n"/>
      <c r="E20" s="7" t="n"/>
      <c r="F20" s="7" t="n"/>
      <c r="G20" s="7" t="n"/>
      <c r="H20" s="7" t="n"/>
      <c r="I20" s="7" t="n"/>
      <c r="J20" s="7" t="n"/>
      <c r="K20" s="7" t="n"/>
      <c r="L20" s="7" t="n"/>
      <c r="M20" s="7" t="n"/>
      <c r="N20" s="8" t="n"/>
      <c r="O20" s="9" t="n"/>
      <c r="P20" s="7" t="n"/>
    </row>
    <row r="21">
      <c r="A21" s="7" t="n"/>
      <c r="B21" s="7" t="n"/>
      <c r="C21" s="7" t="n"/>
      <c r="D21" s="7" t="n"/>
      <c r="E21" s="7" t="n"/>
      <c r="F21" s="7" t="n"/>
      <c r="G21" s="7" t="n"/>
      <c r="H21" s="7" t="n"/>
      <c r="I21" s="7" t="n"/>
      <c r="J21" s="7" t="n"/>
      <c r="K21" s="7" t="n"/>
      <c r="L21" s="7" t="n"/>
      <c r="M21" s="7" t="n"/>
      <c r="N21" s="8" t="n"/>
      <c r="O21" s="9" t="n"/>
      <c r="P21" s="7" t="n"/>
    </row>
    <row r="22">
      <c r="A22" s="7" t="n"/>
      <c r="B22" s="7" t="n"/>
      <c r="C22" s="7" t="n"/>
      <c r="D22" s="7" t="n"/>
      <c r="E22" s="7" t="n"/>
      <c r="F22" s="7" t="n"/>
      <c r="G22" s="7" t="n"/>
      <c r="H22" s="7" t="n"/>
      <c r="I22" s="7" t="n"/>
      <c r="J22" s="7" t="n"/>
      <c r="K22" s="7" t="n"/>
      <c r="L22" s="7" t="n"/>
      <c r="M22" s="7" t="n"/>
      <c r="N22" s="8" t="n"/>
      <c r="O22" s="9" t="n"/>
      <c r="P22" s="7" t="n"/>
    </row>
    <row r="23">
      <c r="A23" s="7" t="n"/>
      <c r="B23" s="7" t="n"/>
      <c r="C23" s="7" t="n"/>
      <c r="D23" s="7" t="n"/>
      <c r="E23" s="7" t="n"/>
      <c r="F23" s="7" t="n"/>
      <c r="G23" s="7" t="n"/>
      <c r="H23" s="7" t="n"/>
      <c r="I23" s="7" t="n"/>
      <c r="J23" s="7" t="n"/>
      <c r="K23" s="7" t="n"/>
      <c r="L23" s="7" t="n"/>
      <c r="M23" s="7" t="n"/>
      <c r="N23" s="8" t="n"/>
      <c r="O23" s="9" t="n"/>
      <c r="P23" s="7" t="n"/>
    </row>
    <row r="24">
      <c r="A24" s="7" t="n"/>
      <c r="B24" s="7" t="n"/>
      <c r="C24" s="7" t="n"/>
      <c r="D24" s="7" t="n"/>
      <c r="E24" s="7" t="n"/>
      <c r="F24" s="7" t="n"/>
      <c r="G24" s="7" t="n"/>
      <c r="H24" s="7" t="n"/>
      <c r="I24" s="7" t="n"/>
      <c r="J24" s="7" t="n"/>
      <c r="K24" s="7" t="n"/>
      <c r="L24" s="7" t="n"/>
      <c r="M24" s="7" t="n"/>
      <c r="N24" s="8" t="n"/>
      <c r="O24" s="9" t="n"/>
      <c r="P24" s="7" t="n"/>
    </row>
    <row r="25">
      <c r="A25" s="7" t="n"/>
      <c r="B25" s="7" t="n"/>
      <c r="C25" s="7" t="n"/>
      <c r="D25" s="7" t="n"/>
      <c r="E25" s="7" t="n"/>
      <c r="F25" s="7" t="n"/>
      <c r="G25" s="7" t="n"/>
      <c r="H25" s="7" t="n"/>
      <c r="I25" s="7" t="n"/>
      <c r="J25" s="7" t="n"/>
      <c r="K25" s="7" t="n"/>
      <c r="L25" s="7" t="n"/>
      <c r="M25" s="7" t="n"/>
      <c r="N25" s="8" t="n"/>
      <c r="O25" s="9" t="n"/>
      <c r="P25" s="7" t="n"/>
    </row>
    <row r="26">
      <c r="A26" s="7" t="n"/>
      <c r="B26" s="7" t="n"/>
      <c r="C26" s="7" t="n"/>
      <c r="D26" s="7" t="n"/>
      <c r="E26" s="7" t="n"/>
      <c r="F26" s="7" t="n"/>
      <c r="G26" s="7" t="n"/>
      <c r="H26" s="7" t="n"/>
      <c r="I26" s="7" t="n"/>
      <c r="J26" s="7" t="n"/>
      <c r="K26" s="7" t="n"/>
      <c r="L26" s="7" t="n"/>
      <c r="M26" s="7" t="n"/>
      <c r="N26" s="8" t="n"/>
      <c r="O26" s="9" t="n"/>
      <c r="P26" s="7" t="n"/>
    </row>
    <row r="27">
      <c r="A27" s="7" t="n"/>
      <c r="B27" s="7" t="n"/>
      <c r="C27" s="7" t="n"/>
      <c r="D27" s="7" t="n"/>
      <c r="E27" s="7" t="n"/>
      <c r="F27" s="7" t="n"/>
      <c r="G27" s="7" t="n"/>
      <c r="H27" s="7" t="n"/>
      <c r="I27" s="7" t="n"/>
      <c r="J27" s="7" t="n"/>
      <c r="K27" s="7" t="n"/>
      <c r="L27" s="7" t="n"/>
      <c r="M27" s="7" t="n"/>
      <c r="N27" s="8" t="n"/>
      <c r="O27" s="9" t="n"/>
      <c r="P27" s="7" t="n"/>
    </row>
    <row r="28">
      <c r="A28" s="7" t="n"/>
      <c r="B28" s="7" t="n"/>
      <c r="C28" s="7" t="n"/>
      <c r="D28" s="7" t="n"/>
      <c r="E28" s="7" t="n"/>
      <c r="F28" s="7" t="n"/>
      <c r="G28" s="7" t="n"/>
      <c r="H28" s="7" t="n"/>
      <c r="I28" s="7" t="n"/>
      <c r="J28" s="7" t="n"/>
      <c r="K28" s="7" t="n"/>
      <c r="L28" s="7" t="n"/>
      <c r="M28" s="7" t="n"/>
      <c r="N28" s="8" t="n"/>
      <c r="O28" s="9" t="n"/>
      <c r="P28" s="7" t="n"/>
    </row>
    <row r="29">
      <c r="A29" s="7" t="n"/>
      <c r="B29" s="7" t="n"/>
      <c r="C29" s="7" t="n"/>
      <c r="D29" s="7" t="n"/>
      <c r="E29" s="7" t="n"/>
      <c r="F29" s="7" t="n"/>
      <c r="G29" s="7" t="n"/>
      <c r="H29" s="7" t="n"/>
      <c r="I29" s="7" t="n"/>
      <c r="J29" s="7" t="n"/>
      <c r="K29" s="7" t="n"/>
      <c r="L29" s="7" t="n"/>
      <c r="M29" s="7" t="n"/>
      <c r="N29" s="8" t="n"/>
      <c r="O29" s="9" t="n"/>
      <c r="P29" s="7" t="n"/>
    </row>
    <row r="30">
      <c r="A30" s="7" t="n"/>
      <c r="B30" s="7" t="n"/>
      <c r="C30" s="7" t="n"/>
      <c r="D30" s="7" t="n"/>
      <c r="E30" s="7" t="n"/>
      <c r="F30" s="7" t="n"/>
      <c r="G30" s="7" t="n"/>
      <c r="H30" s="7" t="n"/>
      <c r="I30" s="7" t="n"/>
      <c r="J30" s="7" t="n"/>
      <c r="K30" s="7" t="n"/>
      <c r="L30" s="7" t="n"/>
      <c r="M30" s="7" t="n"/>
      <c r="N30" s="8" t="n"/>
      <c r="O30" s="9" t="n"/>
      <c r="P30" s="7" t="n"/>
    </row>
    <row r="31">
      <c r="A31" s="7" t="n"/>
      <c r="B31" s="7" t="n"/>
      <c r="C31" s="7" t="n"/>
      <c r="D31" s="7" t="n"/>
      <c r="E31" s="7" t="n"/>
      <c r="F31" s="7" t="n"/>
      <c r="G31" s="7" t="n"/>
      <c r="H31" s="7" t="n"/>
      <c r="I31" s="7" t="n"/>
      <c r="J31" s="7" t="n"/>
      <c r="K31" s="7" t="n"/>
      <c r="L31" s="7" t="n"/>
      <c r="M31" s="7" t="n"/>
      <c r="N31" s="8" t="n"/>
      <c r="O31" s="9" t="n"/>
      <c r="P31" s="7" t="n"/>
    </row>
    <row r="32">
      <c r="A32" s="7" t="n"/>
      <c r="B32" s="7" t="n"/>
      <c r="C32" s="7" t="n"/>
      <c r="D32" s="7" t="n"/>
      <c r="E32" s="7" t="n"/>
      <c r="F32" s="7" t="n"/>
      <c r="G32" s="7" t="n"/>
      <c r="H32" s="7" t="n"/>
      <c r="I32" s="7" t="n"/>
      <c r="J32" s="7" t="n"/>
      <c r="K32" s="7" t="n"/>
      <c r="L32" s="7" t="n"/>
      <c r="M32" s="7" t="n"/>
      <c r="N32" s="8" t="n"/>
      <c r="O32" s="9" t="n"/>
      <c r="P32" s="7" t="n"/>
    </row>
    <row r="33">
      <c r="A33" s="7" t="n"/>
      <c r="B33" s="7" t="n"/>
      <c r="C33" s="7" t="n"/>
      <c r="D33" s="7" t="n"/>
      <c r="E33" s="7" t="n"/>
      <c r="F33" s="7" t="n"/>
      <c r="G33" s="7" t="n"/>
      <c r="H33" s="7" t="n"/>
      <c r="I33" s="7" t="n"/>
      <c r="J33" s="7" t="n"/>
      <c r="K33" s="7" t="n"/>
      <c r="L33" s="7" t="n"/>
      <c r="M33" s="7" t="n"/>
      <c r="N33" s="8" t="n"/>
      <c r="O33" s="9" t="n"/>
      <c r="P33" s="7" t="n"/>
    </row>
    <row r="34">
      <c r="A34" s="7" t="n"/>
      <c r="B34" s="7" t="n"/>
      <c r="C34" s="7" t="n"/>
      <c r="D34" s="7" t="n"/>
      <c r="E34" s="7" t="n"/>
      <c r="F34" s="7" t="n"/>
      <c r="G34" s="7" t="n"/>
      <c r="H34" s="7" t="n"/>
      <c r="I34" s="7" t="n"/>
      <c r="J34" s="7" t="n"/>
      <c r="K34" s="7" t="n"/>
      <c r="L34" s="7" t="n"/>
      <c r="M34" s="7" t="n"/>
      <c r="N34" s="8" t="n"/>
      <c r="O34" s="9" t="n"/>
      <c r="P34" s="7" t="n"/>
    </row>
    <row r="35">
      <c r="A35" s="7" t="n"/>
      <c r="B35" s="7" t="n"/>
      <c r="C35" s="7" t="n"/>
      <c r="D35" s="7" t="n"/>
      <c r="E35" s="7" t="n"/>
      <c r="F35" s="7" t="n"/>
      <c r="G35" s="7" t="n"/>
      <c r="H35" s="7" t="n"/>
      <c r="I35" s="7" t="n"/>
      <c r="J35" s="7" t="n"/>
      <c r="K35" s="7" t="n"/>
      <c r="L35" s="7" t="n"/>
      <c r="M35" s="7" t="n"/>
      <c r="N35" s="8" t="n"/>
      <c r="O35" s="9" t="n"/>
      <c r="P35" s="7" t="n"/>
    </row>
    <row r="36">
      <c r="A36" s="7" t="n"/>
      <c r="B36" s="7" t="n"/>
      <c r="C36" s="7" t="n"/>
      <c r="D36" s="7" t="n"/>
      <c r="E36" s="7" t="n"/>
      <c r="F36" s="7" t="n"/>
      <c r="G36" s="7" t="n"/>
      <c r="H36" s="7" t="n"/>
      <c r="I36" s="7" t="n"/>
      <c r="J36" s="7" t="n"/>
      <c r="K36" s="7" t="n"/>
      <c r="L36" s="7" t="n"/>
      <c r="M36" s="7" t="n"/>
      <c r="N36" s="8" t="n"/>
      <c r="O36" s="9" t="n"/>
      <c r="P36" s="7" t="n"/>
    </row>
    <row r="37">
      <c r="A37" s="7" t="n"/>
      <c r="B37" s="7" t="n"/>
      <c r="C37" s="7" t="n"/>
      <c r="D37" s="7" t="n"/>
      <c r="E37" s="7" t="n"/>
      <c r="F37" s="7" t="n"/>
      <c r="G37" s="7" t="n"/>
      <c r="H37" s="7" t="n"/>
      <c r="I37" s="7" t="n"/>
      <c r="J37" s="7" t="n"/>
      <c r="K37" s="7" t="n"/>
      <c r="L37" s="7" t="n"/>
      <c r="M37" s="7" t="n"/>
      <c r="N37" s="8" t="n"/>
      <c r="O37" s="9" t="n"/>
      <c r="P37" s="7" t="n"/>
    </row>
    <row r="38">
      <c r="A38" s="7" t="n"/>
      <c r="B38" s="7" t="n"/>
      <c r="C38" s="7" t="n"/>
      <c r="D38" s="7" t="n"/>
      <c r="E38" s="7" t="n"/>
      <c r="F38" s="7" t="n"/>
      <c r="G38" s="7" t="n"/>
      <c r="H38" s="7" t="n"/>
      <c r="I38" s="7" t="n"/>
      <c r="J38" s="7" t="n"/>
      <c r="K38" s="7" t="n"/>
      <c r="L38" s="7" t="n"/>
      <c r="M38" s="7" t="n"/>
      <c r="N38" s="8" t="n"/>
      <c r="O38" s="9" t="n"/>
      <c r="P38" s="7" t="n"/>
    </row>
    <row r="39">
      <c r="A39" s="7" t="n"/>
      <c r="B39" s="7" t="n"/>
      <c r="C39" s="7" t="n"/>
      <c r="D39" s="7" t="n"/>
      <c r="E39" s="7" t="n"/>
      <c r="F39" s="7" t="n"/>
      <c r="G39" s="7" t="n"/>
      <c r="H39" s="7" t="n"/>
      <c r="I39" s="7" t="n"/>
      <c r="J39" s="7" t="n"/>
      <c r="K39" s="7" t="n"/>
      <c r="L39" s="7" t="n"/>
      <c r="M39" s="7" t="n"/>
      <c r="N39" s="8" t="n"/>
      <c r="O39" s="9" t="n"/>
      <c r="P39" s="7" t="n"/>
    </row>
    <row r="40">
      <c r="A40" s="7" t="n"/>
      <c r="B40" s="7" t="n"/>
      <c r="C40" s="7" t="n"/>
      <c r="D40" s="7" t="n"/>
      <c r="E40" s="7" t="n"/>
      <c r="F40" s="7" t="n"/>
      <c r="G40" s="7" t="n"/>
      <c r="H40" s="7" t="n"/>
      <c r="I40" s="7" t="n"/>
      <c r="J40" s="7" t="n"/>
      <c r="K40" s="7" t="n"/>
      <c r="L40" s="7" t="n"/>
      <c r="M40" s="7" t="n"/>
      <c r="N40" s="8" t="n"/>
      <c r="O40" s="9" t="n"/>
      <c r="P40" s="7" t="n"/>
    </row>
    <row r="41">
      <c r="A41" s="7" t="n"/>
      <c r="B41" s="7" t="n"/>
      <c r="C41" s="7" t="n"/>
      <c r="D41" s="7" t="n"/>
      <c r="E41" s="7" t="n"/>
      <c r="F41" s="7" t="n"/>
      <c r="G41" s="7" t="n"/>
      <c r="H41" s="7" t="n"/>
      <c r="I41" s="7" t="n"/>
      <c r="J41" s="7" t="n"/>
      <c r="K41" s="7" t="n"/>
      <c r="L41" s="7" t="n"/>
      <c r="M41" s="7" t="n"/>
      <c r="N41" s="8" t="n"/>
      <c r="O41" s="9" t="n"/>
      <c r="P41" s="7" t="n"/>
    </row>
    <row r="42">
      <c r="A42" s="7" t="n"/>
      <c r="B42" s="7" t="n"/>
      <c r="C42" s="7" t="n"/>
      <c r="D42" s="7" t="n"/>
      <c r="E42" s="7" t="n"/>
      <c r="F42" s="7" t="n"/>
      <c r="G42" s="7" t="n"/>
      <c r="H42" s="7" t="n"/>
      <c r="I42" s="7" t="n"/>
      <c r="J42" s="7" t="n"/>
      <c r="K42" s="7" t="n"/>
      <c r="L42" s="7" t="n"/>
      <c r="M42" s="7" t="n"/>
      <c r="N42" s="8" t="n"/>
      <c r="O42" s="9" t="n"/>
      <c r="P42" s="7" t="n"/>
    </row>
    <row r="43">
      <c r="A43" s="7" t="n"/>
      <c r="B43" s="7" t="n"/>
      <c r="C43" s="7" t="n"/>
      <c r="D43" s="7" t="n"/>
      <c r="E43" s="7" t="n"/>
      <c r="F43" s="7" t="n"/>
      <c r="G43" s="7" t="n"/>
      <c r="H43" s="7" t="n"/>
      <c r="I43" s="7" t="n"/>
      <c r="J43" s="7" t="n"/>
      <c r="K43" s="7" t="n"/>
      <c r="L43" s="7" t="n"/>
      <c r="M43" s="7" t="n"/>
      <c r="N43" s="8" t="n"/>
      <c r="O43" s="9" t="n"/>
      <c r="P43" s="7" t="n"/>
    </row>
    <row r="44">
      <c r="A44" s="7" t="n"/>
      <c r="B44" s="7" t="n"/>
      <c r="C44" s="7" t="n"/>
      <c r="D44" s="7" t="n"/>
      <c r="E44" s="7" t="n"/>
      <c r="F44" s="7" t="n"/>
      <c r="G44" s="7" t="n"/>
      <c r="H44" s="7" t="n"/>
      <c r="I44" s="7" t="n"/>
      <c r="J44" s="7" t="n"/>
      <c r="K44" s="7" t="n"/>
      <c r="L44" s="7" t="n"/>
      <c r="M44" s="7" t="n"/>
      <c r="N44" s="8" t="n"/>
      <c r="O44" s="9" t="n"/>
      <c r="P44" s="7" t="n"/>
    </row>
    <row r="45">
      <c r="A45" s="7" t="n"/>
      <c r="B45" s="7" t="n"/>
      <c r="C45" s="7" t="n"/>
      <c r="D45" s="7" t="n"/>
      <c r="E45" s="7" t="n"/>
      <c r="F45" s="7" t="n"/>
      <c r="G45" s="7" t="n"/>
      <c r="H45" s="7" t="n"/>
      <c r="I45" s="7" t="n"/>
      <c r="J45" s="7" t="n"/>
      <c r="K45" s="7" t="n"/>
      <c r="L45" s="7" t="n"/>
      <c r="M45" s="7" t="n"/>
      <c r="N45" s="8" t="n"/>
      <c r="O45" s="9" t="n"/>
      <c r="P45" s="7" t="n"/>
    </row>
    <row r="46">
      <c r="A46" s="7" t="n"/>
      <c r="B46" s="7" t="n"/>
      <c r="C46" s="7" t="n"/>
      <c r="D46" s="7" t="n"/>
      <c r="E46" s="7" t="n"/>
      <c r="F46" s="7" t="n"/>
      <c r="G46" s="7" t="n"/>
      <c r="H46" s="7" t="n"/>
      <c r="I46" s="7" t="n"/>
      <c r="J46" s="7" t="n"/>
      <c r="K46" s="7" t="n"/>
      <c r="L46" s="7" t="n"/>
      <c r="M46" s="7" t="n"/>
      <c r="N46" s="8" t="n"/>
      <c r="O46" s="9" t="n"/>
      <c r="P46" s="7" t="n"/>
    </row>
    <row r="47">
      <c r="A47" s="7" t="n"/>
      <c r="B47" s="7" t="n"/>
      <c r="C47" s="7" t="n"/>
      <c r="D47" s="7" t="n"/>
      <c r="E47" s="7" t="n"/>
      <c r="F47" s="7" t="n"/>
      <c r="G47" s="7" t="n"/>
      <c r="H47" s="7" t="n"/>
      <c r="I47" s="7" t="n"/>
      <c r="J47" s="7" t="n"/>
      <c r="K47" s="7" t="n"/>
      <c r="L47" s="7" t="n"/>
      <c r="M47" s="7" t="n"/>
      <c r="N47" s="8" t="n"/>
      <c r="O47" s="9" t="n"/>
      <c r="P47" s="7" t="n"/>
    </row>
    <row r="48">
      <c r="A48" s="7" t="n"/>
      <c r="B48" s="7" t="n"/>
      <c r="C48" s="7" t="n"/>
      <c r="D48" s="7" t="n"/>
      <c r="E48" s="7" t="n"/>
      <c r="F48" s="7" t="n"/>
      <c r="G48" s="7" t="n"/>
      <c r="H48" s="7" t="n"/>
      <c r="I48" s="7" t="n"/>
      <c r="J48" s="7" t="n"/>
      <c r="K48" s="7" t="n"/>
      <c r="L48" s="7" t="n"/>
      <c r="M48" s="7" t="n"/>
      <c r="N48" s="8" t="n"/>
      <c r="O48" s="9" t="n"/>
      <c r="P48" s="7" t="n"/>
    </row>
    <row r="49">
      <c r="A49" s="7" t="n"/>
      <c r="B49" s="7" t="n"/>
      <c r="C49" s="7" t="n"/>
      <c r="D49" s="7" t="n"/>
      <c r="E49" s="7" t="n"/>
      <c r="F49" s="7" t="n"/>
      <c r="G49" s="7" t="n"/>
      <c r="H49" s="7" t="n"/>
      <c r="I49" s="7" t="n"/>
      <c r="J49" s="7" t="n"/>
      <c r="K49" s="7" t="n"/>
      <c r="L49" s="7" t="n"/>
      <c r="M49" s="7" t="n"/>
      <c r="N49" s="8" t="n"/>
      <c r="O49" s="9" t="n"/>
      <c r="P49" s="7" t="n"/>
    </row>
    <row r="50">
      <c r="A50" s="7" t="n"/>
      <c r="B50" s="7" t="n"/>
      <c r="C50" s="7" t="n"/>
      <c r="D50" s="7" t="n"/>
      <c r="E50" s="7" t="n"/>
      <c r="F50" s="7" t="n"/>
      <c r="G50" s="7" t="n"/>
      <c r="H50" s="7" t="n"/>
      <c r="I50" s="7" t="n"/>
      <c r="J50" s="7" t="n"/>
      <c r="K50" s="7" t="n"/>
      <c r="L50" s="7" t="n"/>
      <c r="M50" s="7" t="n"/>
      <c r="N50" s="8" t="n"/>
      <c r="O50" s="9" t="n"/>
      <c r="P50" s="7" t="n"/>
    </row>
    <row r="51">
      <c r="A51" s="7" t="n"/>
      <c r="B51" s="7" t="n"/>
      <c r="C51" s="7" t="n"/>
      <c r="D51" s="7" t="n"/>
      <c r="E51" s="7" t="n"/>
      <c r="F51" s="7" t="n"/>
      <c r="G51" s="7" t="n"/>
      <c r="H51" s="7" t="n"/>
      <c r="I51" s="7" t="n"/>
      <c r="J51" s="7" t="n"/>
      <c r="K51" s="7" t="n"/>
      <c r="L51" s="7" t="n"/>
      <c r="M51" s="7" t="n"/>
      <c r="N51" s="8" t="n"/>
      <c r="O51" s="9" t="n"/>
      <c r="P51" s="7" t="n"/>
    </row>
    <row r="52">
      <c r="A52" s="7" t="n"/>
      <c r="B52" s="7" t="n"/>
      <c r="C52" s="7" t="n"/>
      <c r="D52" s="7" t="n"/>
      <c r="E52" s="7" t="n"/>
      <c r="F52" s="7" t="n"/>
      <c r="G52" s="7" t="n"/>
      <c r="H52" s="7" t="n"/>
      <c r="I52" s="7" t="n"/>
      <c r="J52" s="7" t="n"/>
      <c r="K52" s="7" t="n"/>
      <c r="L52" s="7" t="n"/>
      <c r="M52" s="7" t="n"/>
      <c r="N52" s="8" t="n"/>
      <c r="O52" s="9" t="n"/>
      <c r="P52" s="7" t="n"/>
    </row>
    <row r="53">
      <c r="A53" s="7" t="n"/>
      <c r="B53" s="7" t="n"/>
      <c r="C53" s="7" t="n"/>
      <c r="D53" s="7" t="n"/>
      <c r="E53" s="7" t="n"/>
      <c r="F53" s="7" t="n"/>
      <c r="G53" s="7" t="n"/>
      <c r="H53" s="7" t="n"/>
      <c r="I53" s="7" t="n"/>
      <c r="J53" s="7" t="n"/>
      <c r="K53" s="7" t="n"/>
      <c r="L53" s="7" t="n"/>
      <c r="M53" s="7" t="n"/>
      <c r="N53" s="8" t="n"/>
      <c r="O53" s="9" t="n"/>
      <c r="P53" s="7" t="n"/>
    </row>
    <row r="54">
      <c r="A54" s="7" t="n"/>
      <c r="B54" s="7" t="n"/>
      <c r="C54" s="7" t="n"/>
      <c r="D54" s="7" t="n"/>
      <c r="E54" s="7" t="n"/>
      <c r="F54" s="7" t="n"/>
      <c r="G54" s="7" t="n"/>
      <c r="H54" s="7" t="n"/>
      <c r="I54" s="7" t="n"/>
      <c r="J54" s="7" t="n"/>
      <c r="K54" s="7" t="n"/>
      <c r="L54" s="7" t="n"/>
      <c r="M54" s="7" t="n"/>
      <c r="N54" s="8" t="n"/>
      <c r="O54" s="9" t="n"/>
      <c r="P54" s="7" t="n"/>
    </row>
    <row r="55">
      <c r="A55" s="7" t="n"/>
      <c r="B55" s="7" t="n"/>
      <c r="C55" s="7" t="n"/>
      <c r="D55" s="7" t="n"/>
      <c r="E55" s="7" t="n"/>
      <c r="F55" s="7" t="n"/>
      <c r="G55" s="7" t="n"/>
      <c r="H55" s="7" t="n"/>
      <c r="I55" s="7" t="n"/>
      <c r="J55" s="7" t="n"/>
      <c r="K55" s="7" t="n"/>
      <c r="L55" s="7" t="n"/>
      <c r="M55" s="7" t="n"/>
      <c r="N55" s="8" t="n"/>
      <c r="O55" s="9" t="n"/>
      <c r="P55" s="7" t="n"/>
    </row>
    <row r="56">
      <c r="A56" s="7" t="n"/>
      <c r="B56" s="7" t="n"/>
      <c r="C56" s="7" t="n"/>
      <c r="D56" s="7" t="n"/>
      <c r="E56" s="7" t="n"/>
      <c r="F56" s="7" t="n"/>
      <c r="G56" s="7" t="n"/>
      <c r="H56" s="7" t="n"/>
      <c r="I56" s="7" t="n"/>
      <c r="J56" s="7" t="n"/>
      <c r="K56" s="7" t="n"/>
      <c r="L56" s="7" t="n"/>
      <c r="M56" s="7" t="n"/>
      <c r="N56" s="8" t="n"/>
      <c r="O56" s="9" t="n"/>
      <c r="P56" s="7" t="n"/>
    </row>
    <row r="57">
      <c r="A57" s="7" t="n"/>
      <c r="B57" s="7" t="n"/>
      <c r="C57" s="7" t="n"/>
      <c r="D57" s="7" t="n"/>
      <c r="E57" s="7" t="n"/>
      <c r="F57" s="7" t="n"/>
      <c r="G57" s="7" t="n"/>
      <c r="H57" s="7" t="n"/>
      <c r="I57" s="7" t="n"/>
      <c r="J57" s="7" t="n"/>
      <c r="K57" s="7" t="n"/>
      <c r="L57" s="7" t="n"/>
      <c r="M57" s="7" t="n"/>
      <c r="N57" s="8" t="n"/>
      <c r="O57" s="9" t="n"/>
      <c r="P57" s="7" t="n"/>
    </row>
    <row r="58">
      <c r="A58" s="7" t="n"/>
      <c r="B58" s="7" t="n"/>
      <c r="C58" s="7" t="n"/>
      <c r="D58" s="7" t="n"/>
      <c r="E58" s="7" t="n"/>
      <c r="F58" s="7" t="n"/>
      <c r="G58" s="7" t="n"/>
      <c r="H58" s="7" t="n"/>
      <c r="I58" s="7" t="n"/>
      <c r="J58" s="7" t="n"/>
      <c r="K58" s="7" t="n"/>
      <c r="L58" s="7" t="n"/>
      <c r="M58" s="7" t="n"/>
      <c r="N58" s="8" t="n"/>
      <c r="O58" s="9" t="n"/>
      <c r="P58" s="7" t="n"/>
    </row>
    <row r="59">
      <c r="A59" s="7" t="n"/>
      <c r="B59" s="7" t="n"/>
      <c r="C59" s="7" t="n"/>
      <c r="D59" s="7" t="n"/>
      <c r="E59" s="7" t="n"/>
      <c r="F59" s="7" t="n"/>
      <c r="G59" s="7" t="n"/>
      <c r="H59" s="7" t="n"/>
      <c r="I59" s="7" t="n"/>
      <c r="J59" s="7" t="n"/>
      <c r="K59" s="7" t="n"/>
      <c r="L59" s="7" t="n"/>
      <c r="M59" s="7" t="n"/>
      <c r="N59" s="8" t="n"/>
      <c r="O59" s="9" t="n"/>
      <c r="P59" s="7" t="n"/>
    </row>
    <row r="60">
      <c r="A60" s="7" t="n"/>
      <c r="B60" s="7" t="n"/>
      <c r="C60" s="7" t="n"/>
      <c r="D60" s="7" t="n"/>
      <c r="E60" s="7" t="n"/>
      <c r="F60" s="7" t="n"/>
      <c r="G60" s="7" t="n"/>
      <c r="H60" s="7" t="n"/>
      <c r="I60" s="7" t="n"/>
      <c r="J60" s="7" t="n"/>
      <c r="K60" s="7" t="n"/>
      <c r="L60" s="7" t="n"/>
      <c r="M60" s="7" t="n"/>
      <c r="N60" s="8" t="n"/>
      <c r="O60" s="9" t="n"/>
      <c r="P60" s="7" t="n"/>
    </row>
    <row r="61">
      <c r="A61" s="7" t="n"/>
      <c r="B61" s="7" t="n"/>
      <c r="C61" s="7" t="n"/>
      <c r="D61" s="7" t="n"/>
      <c r="E61" s="7" t="n"/>
      <c r="F61" s="7" t="n"/>
      <c r="G61" s="7" t="n"/>
      <c r="H61" s="7" t="n"/>
      <c r="I61" s="7" t="n"/>
      <c r="J61" s="7" t="n"/>
      <c r="K61" s="7" t="n"/>
      <c r="L61" s="7" t="n"/>
      <c r="M61" s="7" t="n"/>
      <c r="N61" s="8" t="n"/>
      <c r="O61" s="9" t="n"/>
      <c r="P61" s="7" t="n"/>
    </row>
    <row r="62">
      <c r="A62" s="7" t="n"/>
      <c r="B62" s="7" t="n"/>
      <c r="C62" s="7" t="n"/>
      <c r="D62" s="7" t="n"/>
      <c r="E62" s="7" t="n"/>
      <c r="F62" s="7" t="n"/>
      <c r="G62" s="7" t="n"/>
      <c r="H62" s="7" t="n"/>
      <c r="I62" s="7" t="n"/>
      <c r="J62" s="7" t="n"/>
      <c r="K62" s="7" t="n"/>
      <c r="L62" s="7" t="n"/>
      <c r="M62" s="7" t="n"/>
      <c r="N62" s="8" t="n"/>
      <c r="O62" s="9" t="n"/>
      <c r="P62" s="7" t="n"/>
    </row>
    <row r="63">
      <c r="A63" s="7" t="n"/>
      <c r="B63" s="7" t="n"/>
      <c r="C63" s="7" t="n"/>
      <c r="D63" s="7" t="n"/>
      <c r="E63" s="7" t="n"/>
      <c r="F63" s="7" t="n"/>
      <c r="G63" s="7" t="n"/>
      <c r="H63" s="7" t="n"/>
      <c r="I63" s="7" t="n"/>
      <c r="J63" s="7" t="n"/>
      <c r="K63" s="7" t="n"/>
      <c r="L63" s="7" t="n"/>
      <c r="M63" s="7" t="n"/>
      <c r="N63" s="8" t="n"/>
      <c r="O63" s="9" t="n"/>
      <c r="P63" s="7" t="n"/>
    </row>
    <row r="64">
      <c r="A64" s="7" t="n"/>
      <c r="B64" s="7" t="n"/>
      <c r="C64" s="7" t="n"/>
      <c r="D64" s="7" t="n"/>
      <c r="E64" s="7" t="n"/>
      <c r="F64" s="7" t="n"/>
      <c r="G64" s="7" t="n"/>
      <c r="H64" s="7" t="n"/>
      <c r="I64" s="7" t="n"/>
      <c r="J64" s="7" t="n"/>
      <c r="K64" s="7" t="n"/>
      <c r="L64" s="7" t="n"/>
      <c r="M64" s="7" t="n"/>
      <c r="N64" s="8" t="n"/>
      <c r="O64" s="9" t="n"/>
      <c r="P64" s="7" t="n"/>
    </row>
    <row r="65">
      <c r="A65" s="7" t="n"/>
      <c r="B65" s="7" t="n"/>
      <c r="C65" s="7" t="n"/>
      <c r="D65" s="7" t="n"/>
      <c r="E65" s="7" t="n"/>
      <c r="F65" s="7" t="n"/>
      <c r="G65" s="7" t="n"/>
      <c r="H65" s="7" t="n"/>
      <c r="I65" s="7" t="n"/>
      <c r="J65" s="7" t="n"/>
      <c r="K65" s="7" t="n"/>
      <c r="L65" s="7" t="n"/>
      <c r="M65" s="7" t="n"/>
      <c r="N65" s="8" t="n"/>
      <c r="O65" s="9" t="n"/>
      <c r="P65" s="7" t="n"/>
    </row>
    <row r="66">
      <c r="A66" s="7" t="n"/>
      <c r="B66" s="7" t="n"/>
      <c r="C66" s="7" t="n"/>
      <c r="D66" s="7" t="n"/>
      <c r="E66" s="7" t="n"/>
      <c r="F66" s="7" t="n"/>
      <c r="G66" s="7" t="n"/>
      <c r="H66" s="7" t="n"/>
      <c r="I66" s="7" t="n"/>
      <c r="J66" s="7" t="n"/>
      <c r="K66" s="7" t="n"/>
      <c r="L66" s="7" t="n"/>
      <c r="M66" s="7" t="n"/>
      <c r="N66" s="8" t="n"/>
      <c r="O66" s="9" t="n"/>
      <c r="P66" s="7" t="n"/>
    </row>
    <row r="67">
      <c r="A67" s="7" t="n"/>
      <c r="B67" s="7" t="n"/>
      <c r="C67" s="7" t="n"/>
      <c r="D67" s="7" t="n"/>
      <c r="E67" s="7" t="n"/>
      <c r="F67" s="7" t="n"/>
      <c r="G67" s="7" t="n"/>
      <c r="H67" s="7" t="n"/>
      <c r="I67" s="7" t="n"/>
      <c r="J67" s="7" t="n"/>
      <c r="K67" s="7" t="n"/>
      <c r="L67" s="7" t="n"/>
      <c r="M67" s="7" t="n"/>
      <c r="N67" s="8" t="n"/>
      <c r="O67" s="9" t="n"/>
      <c r="P67" s="7" t="n"/>
    </row>
    <row r="68">
      <c r="A68" s="7" t="n"/>
      <c r="B68" s="7" t="n"/>
      <c r="C68" s="7" t="n"/>
      <c r="D68" s="7" t="n"/>
      <c r="E68" s="7" t="n"/>
      <c r="F68" s="7" t="n"/>
      <c r="G68" s="7" t="n"/>
      <c r="H68" s="7" t="n"/>
      <c r="I68" s="7" t="n"/>
      <c r="J68" s="7" t="n"/>
      <c r="K68" s="7" t="n"/>
      <c r="L68" s="7" t="n"/>
      <c r="M68" s="7" t="n"/>
      <c r="N68" s="8" t="n"/>
      <c r="O68" s="9" t="n"/>
      <c r="P68" s="7" t="n"/>
    </row>
    <row r="69">
      <c r="A69" s="7" t="n"/>
      <c r="B69" s="7" t="n"/>
      <c r="C69" s="7" t="n"/>
      <c r="D69" s="7" t="n"/>
      <c r="E69" s="7" t="n"/>
      <c r="F69" s="7" t="n"/>
      <c r="G69" s="7" t="n"/>
      <c r="H69" s="7" t="n"/>
      <c r="I69" s="7" t="n"/>
      <c r="J69" s="7" t="n"/>
      <c r="K69" s="7" t="n"/>
      <c r="L69" s="7" t="n"/>
      <c r="M69" s="7" t="n"/>
      <c r="N69" s="8" t="n"/>
      <c r="O69" s="9" t="n"/>
      <c r="P69" s="7" t="n"/>
    </row>
    <row r="70">
      <c r="A70" s="7" t="n"/>
      <c r="B70" s="7" t="n"/>
      <c r="C70" s="7" t="n"/>
      <c r="D70" s="7" t="n"/>
      <c r="E70" s="7" t="n"/>
      <c r="F70" s="7" t="n"/>
      <c r="G70" s="7" t="n"/>
      <c r="H70" s="7" t="n"/>
      <c r="I70" s="7" t="n"/>
      <c r="J70" s="7" t="n"/>
      <c r="K70" s="7" t="n"/>
      <c r="L70" s="7" t="n"/>
      <c r="M70" s="7" t="n"/>
      <c r="N70" s="8" t="n"/>
      <c r="O70" s="9" t="n"/>
      <c r="P70" s="7" t="n"/>
    </row>
    <row r="71">
      <c r="A71" s="7" t="n"/>
      <c r="B71" s="7" t="n"/>
      <c r="C71" s="7" t="n"/>
      <c r="D71" s="7" t="n"/>
      <c r="E71" s="7" t="n"/>
      <c r="F71" s="7" t="n"/>
      <c r="G71" s="7" t="n"/>
      <c r="H71" s="7" t="n"/>
      <c r="I71" s="7" t="n"/>
      <c r="J71" s="7" t="n"/>
      <c r="K71" s="7" t="n"/>
      <c r="L71" s="7" t="n"/>
      <c r="M71" s="7" t="n"/>
      <c r="N71" s="8" t="n"/>
      <c r="O71" s="9" t="n"/>
      <c r="P71" s="7" t="n"/>
    </row>
    <row r="72">
      <c r="A72" s="7" t="n"/>
      <c r="B72" s="7" t="n"/>
      <c r="C72" s="7" t="n"/>
      <c r="D72" s="7" t="n"/>
      <c r="E72" s="7" t="n"/>
      <c r="F72" s="7" t="n"/>
      <c r="G72" s="7" t="n"/>
      <c r="H72" s="7" t="n"/>
      <c r="I72" s="7" t="n"/>
      <c r="J72" s="7" t="n"/>
      <c r="K72" s="7" t="n"/>
      <c r="L72" s="7" t="n"/>
      <c r="M72" s="7" t="n"/>
      <c r="N72" s="8" t="n"/>
      <c r="O72" s="9" t="n"/>
      <c r="P72" s="7" t="n"/>
    </row>
    <row r="73">
      <c r="A73" s="7" t="n"/>
      <c r="B73" s="7" t="n"/>
      <c r="C73" s="7" t="n"/>
      <c r="D73" s="7" t="n"/>
      <c r="E73" s="7" t="n"/>
      <c r="F73" s="7" t="n"/>
      <c r="G73" s="7" t="n"/>
      <c r="H73" s="7" t="n"/>
      <c r="I73" s="7" t="n"/>
      <c r="J73" s="7" t="n"/>
      <c r="K73" s="7" t="n"/>
      <c r="L73" s="7" t="n"/>
      <c r="M73" s="7" t="n"/>
      <c r="N73" s="8" t="n"/>
      <c r="O73" s="9" t="n"/>
      <c r="P73" s="7" t="n"/>
    </row>
    <row r="74">
      <c r="A74" s="7" t="n"/>
      <c r="B74" s="7" t="n"/>
      <c r="C74" s="7" t="n"/>
      <c r="D74" s="7" t="n"/>
      <c r="E74" s="7" t="n"/>
      <c r="F74" s="7" t="n"/>
      <c r="G74" s="7" t="n"/>
      <c r="H74" s="7" t="n"/>
      <c r="I74" s="7" t="n"/>
      <c r="J74" s="7" t="n"/>
      <c r="K74" s="7" t="n"/>
      <c r="L74" s="7" t="n"/>
      <c r="M74" s="7" t="n"/>
      <c r="N74" s="8" t="n"/>
      <c r="O74" s="9" t="n"/>
      <c r="P74" s="7" t="n"/>
    </row>
    <row r="75">
      <c r="A75" s="7" t="n"/>
      <c r="B75" s="7" t="n"/>
      <c r="C75" s="7" t="n"/>
      <c r="D75" s="7" t="n"/>
      <c r="E75" s="7" t="n"/>
      <c r="F75" s="7" t="n"/>
      <c r="G75" s="7" t="n"/>
      <c r="H75" s="7" t="n"/>
      <c r="I75" s="7" t="n"/>
      <c r="J75" s="7" t="n"/>
      <c r="K75" s="7" t="n"/>
      <c r="L75" s="7" t="n"/>
      <c r="M75" s="7" t="n"/>
      <c r="N75" s="8" t="n"/>
      <c r="O75" s="9" t="n"/>
      <c r="P75" s="7" t="n"/>
    </row>
    <row r="76">
      <c r="A76" s="7" t="n"/>
      <c r="B76" s="7" t="n"/>
      <c r="C76" s="7" t="n"/>
      <c r="D76" s="7" t="n"/>
      <c r="E76" s="7" t="n"/>
      <c r="F76" s="7" t="n"/>
      <c r="G76" s="7" t="n"/>
      <c r="H76" s="7" t="n"/>
      <c r="I76" s="7" t="n"/>
      <c r="J76" s="7" t="n"/>
      <c r="K76" s="7" t="n"/>
      <c r="L76" s="7" t="n"/>
      <c r="M76" s="7" t="n"/>
      <c r="N76" s="8" t="n"/>
      <c r="O76" s="9" t="n"/>
      <c r="P76" s="7" t="n"/>
    </row>
    <row r="77">
      <c r="A77" s="7" t="n"/>
      <c r="B77" s="7" t="n"/>
      <c r="C77" s="7" t="n"/>
      <c r="D77" s="7" t="n"/>
      <c r="E77" s="7" t="n"/>
      <c r="F77" s="7" t="n"/>
      <c r="G77" s="7" t="n"/>
      <c r="H77" s="7" t="n"/>
      <c r="I77" s="7" t="n"/>
      <c r="J77" s="7" t="n"/>
      <c r="K77" s="7" t="n"/>
      <c r="L77" s="7" t="n"/>
      <c r="M77" s="7" t="n"/>
      <c r="N77" s="8" t="n"/>
      <c r="O77" s="9" t="n"/>
      <c r="P77" s="7" t="n"/>
    </row>
    <row r="78">
      <c r="A78" s="7" t="n"/>
      <c r="B78" s="7" t="n"/>
      <c r="C78" s="7" t="n"/>
      <c r="D78" s="7" t="n"/>
      <c r="E78" s="7" t="n"/>
      <c r="F78" s="7" t="n"/>
      <c r="G78" s="7" t="n"/>
      <c r="H78" s="7" t="n"/>
      <c r="I78" s="7" t="n"/>
      <c r="J78" s="7" t="n"/>
      <c r="K78" s="7" t="n"/>
      <c r="L78" s="7" t="n"/>
      <c r="M78" s="7" t="n"/>
      <c r="N78" s="8" t="n"/>
      <c r="O78" s="9" t="n"/>
      <c r="P78" s="7" t="n"/>
    </row>
    <row r="79">
      <c r="A79" s="7" t="n"/>
      <c r="B79" s="7" t="n"/>
      <c r="C79" s="7" t="n"/>
      <c r="D79" s="7" t="n"/>
      <c r="E79" s="7" t="n"/>
      <c r="F79" s="7" t="n"/>
      <c r="G79" s="7" t="n"/>
      <c r="H79" s="7" t="n"/>
      <c r="I79" s="7" t="n"/>
      <c r="J79" s="7" t="n"/>
      <c r="K79" s="7" t="n"/>
      <c r="L79" s="7" t="n"/>
      <c r="M79" s="7" t="n"/>
      <c r="N79" s="8" t="n"/>
      <c r="O79" s="9" t="n"/>
      <c r="P79" s="7" t="n"/>
    </row>
    <row r="80">
      <c r="A80" s="7" t="n"/>
      <c r="B80" s="7" t="n"/>
      <c r="C80" s="7" t="n"/>
      <c r="D80" s="7" t="n"/>
      <c r="E80" s="7" t="n"/>
      <c r="F80" s="7" t="n"/>
      <c r="G80" s="7" t="n"/>
      <c r="H80" s="7" t="n"/>
      <c r="I80" s="7" t="n"/>
      <c r="J80" s="7" t="n"/>
      <c r="K80" s="7" t="n"/>
      <c r="L80" s="7" t="n"/>
      <c r="M80" s="7" t="n"/>
      <c r="N80" s="8" t="n"/>
      <c r="O80" s="9" t="n"/>
      <c r="P80" s="7" t="n"/>
    </row>
    <row r="81">
      <c r="A81" s="7" t="n"/>
      <c r="B81" s="7" t="n"/>
      <c r="C81" s="7" t="n"/>
      <c r="D81" s="7" t="n"/>
      <c r="E81" s="7" t="n"/>
      <c r="F81" s="7" t="n"/>
      <c r="G81" s="7" t="n"/>
      <c r="H81" s="7" t="n"/>
      <c r="I81" s="7" t="n"/>
      <c r="J81" s="7" t="n"/>
      <c r="K81" s="7" t="n"/>
      <c r="L81" s="7" t="n"/>
      <c r="M81" s="7" t="n"/>
      <c r="N81" s="8" t="n"/>
      <c r="O81" s="9" t="n"/>
      <c r="P81" s="7" t="n"/>
    </row>
    <row r="82">
      <c r="A82" s="7" t="n"/>
      <c r="B82" s="7" t="n"/>
      <c r="C82" s="7" t="n"/>
      <c r="D82" s="7" t="n"/>
      <c r="E82" s="7" t="n"/>
      <c r="F82" s="7" t="n"/>
      <c r="G82" s="7" t="n"/>
      <c r="H82" s="7" t="n"/>
      <c r="I82" s="7" t="n"/>
      <c r="J82" s="7" t="n"/>
      <c r="K82" s="7" t="n"/>
      <c r="L82" s="7" t="n"/>
      <c r="M82" s="7" t="n"/>
      <c r="N82" s="8" t="n"/>
      <c r="O82" s="9" t="n"/>
      <c r="P82" s="7" t="n"/>
    </row>
    <row r="83">
      <c r="A83" s="7" t="n"/>
      <c r="B83" s="7" t="n"/>
      <c r="C83" s="7" t="n"/>
      <c r="D83" s="7" t="n"/>
      <c r="E83" s="7" t="n"/>
      <c r="F83" s="7" t="n"/>
      <c r="G83" s="7" t="n"/>
      <c r="H83" s="7" t="n"/>
      <c r="I83" s="7" t="n"/>
      <c r="J83" s="7" t="n"/>
      <c r="K83" s="7" t="n"/>
      <c r="L83" s="7" t="n"/>
      <c r="M83" s="7" t="n"/>
      <c r="N83" s="8" t="n"/>
      <c r="O83" s="9" t="n"/>
      <c r="P83" s="7" t="n"/>
    </row>
    <row r="84">
      <c r="A84" s="7" t="n"/>
      <c r="B84" s="7" t="n"/>
      <c r="C84" s="7" t="n"/>
      <c r="D84" s="7" t="n"/>
      <c r="E84" s="7" t="n"/>
      <c r="F84" s="7" t="n"/>
      <c r="G84" s="7" t="n"/>
      <c r="H84" s="7" t="n"/>
      <c r="I84" s="7" t="n"/>
      <c r="J84" s="7" t="n"/>
      <c r="K84" s="7" t="n"/>
      <c r="L84" s="7" t="n"/>
      <c r="M84" s="7" t="n"/>
      <c r="N84" s="8" t="n"/>
      <c r="O84" s="9" t="n"/>
      <c r="P84" s="7" t="n"/>
    </row>
    <row r="85">
      <c r="A85" s="7" t="n"/>
      <c r="B85" s="7" t="n"/>
      <c r="C85" s="7" t="n"/>
      <c r="D85" s="7" t="n"/>
      <c r="E85" s="7" t="n"/>
      <c r="F85" s="7" t="n"/>
      <c r="G85" s="7" t="n"/>
      <c r="H85" s="7" t="n"/>
      <c r="I85" s="7" t="n"/>
      <c r="J85" s="7" t="n"/>
      <c r="K85" s="7" t="n"/>
      <c r="L85" s="7" t="n"/>
      <c r="M85" s="7" t="n"/>
      <c r="N85" s="8" t="n"/>
      <c r="O85" s="9" t="n"/>
      <c r="P85" s="7" t="n"/>
    </row>
    <row r="86">
      <c r="A86" s="7" t="n"/>
      <c r="B86" s="7" t="n"/>
      <c r="C86" s="7" t="n"/>
      <c r="D86" s="7" t="n"/>
      <c r="E86" s="7" t="n"/>
      <c r="F86" s="7" t="n"/>
      <c r="G86" s="7" t="n"/>
      <c r="H86" s="7" t="n"/>
      <c r="I86" s="7" t="n"/>
      <c r="J86" s="7" t="n"/>
      <c r="K86" s="7" t="n"/>
      <c r="L86" s="7" t="n"/>
      <c r="M86" s="7" t="n"/>
      <c r="N86" s="8" t="n"/>
      <c r="O86" s="9" t="n"/>
      <c r="P86" s="7" t="n"/>
    </row>
    <row r="87">
      <c r="A87" s="7" t="n"/>
      <c r="B87" s="7" t="n"/>
      <c r="C87" s="7" t="n"/>
      <c r="D87" s="7" t="n"/>
      <c r="E87" s="7" t="n"/>
      <c r="F87" s="7" t="n"/>
      <c r="G87" s="7" t="n"/>
      <c r="H87" s="7" t="n"/>
      <c r="I87" s="7" t="n"/>
      <c r="J87" s="7" t="n"/>
      <c r="K87" s="7" t="n"/>
      <c r="L87" s="7" t="n"/>
      <c r="M87" s="7" t="n"/>
      <c r="N87" s="8" t="n"/>
      <c r="O87" s="9" t="n"/>
      <c r="P87" s="7" t="n"/>
    </row>
    <row r="88">
      <c r="A88" s="7" t="n"/>
      <c r="B88" s="7" t="n"/>
      <c r="C88" s="7" t="n"/>
      <c r="D88" s="7" t="n"/>
      <c r="E88" s="7" t="n"/>
      <c r="F88" s="7" t="n"/>
      <c r="G88" s="7" t="n"/>
      <c r="H88" s="7" t="n"/>
      <c r="I88" s="7" t="n"/>
      <c r="J88" s="7" t="n"/>
      <c r="K88" s="7" t="n"/>
      <c r="L88" s="7" t="n"/>
      <c r="M88" s="7" t="n"/>
      <c r="N88" s="8" t="n"/>
      <c r="O88" s="9" t="n"/>
      <c r="P88" s="7" t="n"/>
    </row>
    <row r="89">
      <c r="A89" s="7" t="n"/>
      <c r="B89" s="7" t="n"/>
      <c r="C89" s="7" t="n"/>
      <c r="D89" s="7" t="n"/>
      <c r="E89" s="7" t="n"/>
      <c r="F89" s="7" t="n"/>
      <c r="G89" s="7" t="n"/>
      <c r="H89" s="7" t="n"/>
      <c r="I89" s="7" t="n"/>
      <c r="J89" s="7" t="n"/>
      <c r="K89" s="7" t="n"/>
      <c r="L89" s="7" t="n"/>
      <c r="M89" s="7" t="n"/>
      <c r="N89" s="8" t="n"/>
      <c r="O89" s="9" t="n"/>
      <c r="P89" s="7" t="n"/>
    </row>
    <row r="90">
      <c r="A90" s="7" t="n"/>
      <c r="B90" s="7" t="n"/>
      <c r="C90" s="7" t="n"/>
      <c r="D90" s="7" t="n"/>
      <c r="E90" s="7" t="n"/>
      <c r="F90" s="7" t="n"/>
      <c r="G90" s="7" t="n"/>
      <c r="H90" s="7" t="n"/>
      <c r="I90" s="7" t="n"/>
      <c r="J90" s="7" t="n"/>
      <c r="K90" s="7" t="n"/>
      <c r="L90" s="7" t="n"/>
      <c r="M90" s="7" t="n"/>
      <c r="N90" s="8" t="n"/>
      <c r="O90" s="9" t="n"/>
      <c r="P90" s="7" t="n"/>
    </row>
    <row r="91">
      <c r="A91" s="7" t="n"/>
      <c r="B91" s="7" t="n"/>
      <c r="C91" s="7" t="n"/>
      <c r="D91" s="7" t="n"/>
      <c r="E91" s="7" t="n"/>
      <c r="F91" s="7" t="n"/>
      <c r="G91" s="7" t="n"/>
      <c r="H91" s="7" t="n"/>
      <c r="I91" s="7" t="n"/>
      <c r="J91" s="7" t="n"/>
      <c r="K91" s="7" t="n"/>
      <c r="L91" s="7" t="n"/>
      <c r="M91" s="7" t="n"/>
      <c r="N91" s="8" t="n"/>
      <c r="O91" s="9" t="n"/>
      <c r="P91" s="7" t="n"/>
    </row>
    <row r="92">
      <c r="A92" s="7" t="n"/>
      <c r="B92" s="7" t="n"/>
      <c r="C92" s="7" t="n"/>
      <c r="D92" s="7" t="n"/>
      <c r="E92" s="7" t="n"/>
      <c r="F92" s="7" t="n"/>
      <c r="G92" s="7" t="n"/>
      <c r="H92" s="7" t="n"/>
      <c r="I92" s="7" t="n"/>
      <c r="J92" s="7" t="n"/>
      <c r="K92" s="7" t="n"/>
      <c r="L92" s="7" t="n"/>
      <c r="M92" s="7" t="n"/>
      <c r="N92" s="8" t="n"/>
      <c r="O92" s="9" t="n"/>
      <c r="P92" s="7" t="n"/>
    </row>
    <row r="93">
      <c r="A93" s="7" t="n"/>
      <c r="B93" s="7" t="n"/>
      <c r="C93" s="7" t="n"/>
      <c r="D93" s="7" t="n"/>
      <c r="E93" s="7" t="n"/>
      <c r="F93" s="7" t="n"/>
      <c r="G93" s="7" t="n"/>
      <c r="H93" s="7" t="n"/>
      <c r="I93" s="7" t="n"/>
      <c r="J93" s="7" t="n"/>
      <c r="K93" s="7" t="n"/>
      <c r="L93" s="7" t="n"/>
      <c r="M93" s="7" t="n"/>
      <c r="N93" s="8" t="n"/>
      <c r="O93" s="9" t="n"/>
      <c r="P93" s="7" t="n"/>
    </row>
    <row r="94">
      <c r="A94" s="7" t="n"/>
      <c r="B94" s="7" t="n"/>
      <c r="C94" s="7" t="n"/>
      <c r="D94" s="7" t="n"/>
      <c r="E94" s="7" t="n"/>
      <c r="F94" s="7" t="n"/>
      <c r="G94" s="7" t="n"/>
      <c r="H94" s="7" t="n"/>
      <c r="I94" s="7" t="n"/>
      <c r="J94" s="7" t="n"/>
      <c r="K94" s="7" t="n"/>
      <c r="L94" s="7" t="n"/>
      <c r="M94" s="7" t="n"/>
      <c r="N94" s="8" t="n"/>
      <c r="O94" s="9" t="n"/>
      <c r="P94" s="7" t="n"/>
    </row>
    <row r="95">
      <c r="A95" s="7" t="n"/>
      <c r="B95" s="7" t="n"/>
      <c r="C95" s="7" t="n"/>
      <c r="D95" s="7" t="n"/>
      <c r="E95" s="7" t="n"/>
      <c r="F95" s="7" t="n"/>
      <c r="G95" s="7" t="n"/>
      <c r="H95" s="7" t="n"/>
      <c r="I95" s="7" t="n"/>
      <c r="J95" s="7" t="n"/>
      <c r="K95" s="7" t="n"/>
      <c r="L95" s="7" t="n"/>
      <c r="M95" s="7" t="n"/>
      <c r="N95" s="8" t="n"/>
      <c r="O95" s="9" t="n"/>
      <c r="P95" s="7" t="n"/>
    </row>
    <row r="96">
      <c r="A96" s="7" t="n"/>
      <c r="B96" s="7" t="n"/>
      <c r="C96" s="7" t="n"/>
      <c r="D96" s="7" t="n"/>
      <c r="E96" s="7" t="n"/>
      <c r="F96" s="7" t="n"/>
      <c r="G96" s="7" t="n"/>
      <c r="H96" s="7" t="n"/>
      <c r="I96" s="7" t="n"/>
      <c r="J96" s="7" t="n"/>
      <c r="K96" s="7" t="n"/>
      <c r="L96" s="7" t="n"/>
      <c r="M96" s="7" t="n"/>
      <c r="N96" s="8" t="n"/>
      <c r="O96" s="9" t="n"/>
      <c r="P96" s="7" t="n"/>
    </row>
    <row r="97">
      <c r="A97" s="7" t="n"/>
      <c r="B97" s="7" t="n"/>
      <c r="C97" s="7" t="n"/>
      <c r="D97" s="7" t="n"/>
      <c r="E97" s="7" t="n"/>
      <c r="F97" s="7" t="n"/>
      <c r="G97" s="7" t="n"/>
      <c r="H97" s="7" t="n"/>
      <c r="I97" s="7" t="n"/>
      <c r="J97" s="7" t="n"/>
      <c r="K97" s="7" t="n"/>
      <c r="L97" s="7" t="n"/>
      <c r="M97" s="7" t="n"/>
      <c r="N97" s="8" t="n"/>
      <c r="O97" s="9" t="n"/>
      <c r="P97" s="7" t="n"/>
    </row>
    <row r="98">
      <c r="A98" s="7" t="n"/>
      <c r="B98" s="7" t="n"/>
      <c r="C98" s="7" t="n"/>
      <c r="D98" s="7" t="n"/>
      <c r="E98" s="7" t="n"/>
      <c r="F98" s="7" t="n"/>
      <c r="G98" s="7" t="n"/>
      <c r="H98" s="7" t="n"/>
      <c r="I98" s="7" t="n"/>
      <c r="J98" s="7" t="n"/>
      <c r="K98" s="7" t="n"/>
      <c r="L98" s="7" t="n"/>
      <c r="M98" s="7" t="n"/>
      <c r="N98" s="8" t="n"/>
      <c r="O98" s="9" t="n"/>
      <c r="P98" s="7" t="n"/>
    </row>
    <row r="99">
      <c r="A99" s="7" t="n"/>
      <c r="B99" s="7" t="n"/>
      <c r="C99" s="7" t="n"/>
      <c r="D99" s="7" t="n"/>
      <c r="E99" s="7" t="n"/>
      <c r="F99" s="7" t="n"/>
      <c r="G99" s="7" t="n"/>
      <c r="H99" s="7" t="n"/>
      <c r="I99" s="7" t="n"/>
      <c r="J99" s="7" t="n"/>
      <c r="K99" s="7" t="n"/>
      <c r="L99" s="7" t="n"/>
      <c r="M99" s="7" t="n"/>
      <c r="N99" s="8" t="n"/>
      <c r="O99" s="9" t="n"/>
      <c r="P99" s="7" t="n"/>
    </row>
    <row r="100">
      <c r="A100" s="7" t="n"/>
      <c r="B100" s="7" t="n"/>
      <c r="C100" s="7" t="n"/>
      <c r="D100" s="7" t="n"/>
      <c r="E100" s="7" t="n"/>
      <c r="F100" s="7" t="n"/>
      <c r="G100" s="7" t="n"/>
      <c r="H100" s="7" t="n"/>
      <c r="I100" s="7" t="n"/>
      <c r="J100" s="7" t="n"/>
      <c r="K100" s="7" t="n"/>
      <c r="L100" s="7" t="n"/>
      <c r="M100" s="7" t="n"/>
      <c r="N100" s="8" t="n"/>
      <c r="O100" s="9" t="n"/>
      <c r="P100" s="7" t="n"/>
    </row>
    <row r="101">
      <c r="A101" s="7" t="n"/>
      <c r="B101" s="7" t="n"/>
      <c r="C101" s="7" t="n"/>
      <c r="D101" s="7" t="n"/>
      <c r="E101" s="7" t="n"/>
      <c r="F101" s="7" t="n"/>
      <c r="G101" s="7" t="n"/>
      <c r="H101" s="7" t="n"/>
      <c r="I101" s="7" t="n"/>
      <c r="J101" s="7" t="n"/>
      <c r="K101" s="7" t="n"/>
      <c r="L101" s="7" t="n"/>
      <c r="M101" s="7" t="n"/>
      <c r="N101" s="8" t="n"/>
      <c r="O101" s="9" t="n"/>
      <c r="P101" s="7" t="n"/>
    </row>
    <row r="102">
      <c r="A102" s="7" t="n"/>
      <c r="B102" s="7" t="n"/>
      <c r="C102" s="7" t="n"/>
      <c r="D102" s="7" t="n"/>
      <c r="E102" s="7" t="n"/>
      <c r="F102" s="7" t="n"/>
      <c r="G102" s="7" t="n"/>
      <c r="H102" s="7" t="n"/>
      <c r="I102" s="7" t="n"/>
      <c r="J102" s="7" t="n"/>
      <c r="K102" s="7" t="n"/>
      <c r="L102" s="7" t="n"/>
      <c r="M102" s="7" t="n"/>
      <c r="N102" s="8" t="n"/>
      <c r="O102" s="9" t="n"/>
      <c r="P102" s="7" t="n"/>
    </row>
    <row r="103">
      <c r="A103" s="7" t="n"/>
      <c r="B103" s="7" t="n"/>
      <c r="C103" s="7" t="n"/>
      <c r="D103" s="7" t="n"/>
      <c r="E103" s="7" t="n"/>
      <c r="F103" s="7" t="n"/>
      <c r="G103" s="7" t="n"/>
      <c r="H103" s="7" t="n"/>
      <c r="I103" s="7" t="n"/>
      <c r="J103" s="7" t="n"/>
      <c r="K103" s="7" t="n"/>
      <c r="L103" s="7" t="n"/>
      <c r="M103" s="7" t="n"/>
      <c r="N103" s="8" t="n"/>
      <c r="O103" s="9" t="n"/>
      <c r="P103" s="7" t="n"/>
    </row>
    <row r="104">
      <c r="A104" s="7" t="n"/>
      <c r="B104" s="7" t="n"/>
      <c r="C104" s="7" t="n"/>
      <c r="D104" s="7" t="n"/>
      <c r="E104" s="7" t="n"/>
      <c r="F104" s="7" t="n"/>
      <c r="G104" s="7" t="n"/>
      <c r="H104" s="7" t="n"/>
      <c r="I104" s="7" t="n"/>
      <c r="J104" s="7" t="n"/>
      <c r="K104" s="7" t="n"/>
      <c r="L104" s="7" t="n"/>
      <c r="M104" s="7" t="n"/>
      <c r="N104" s="8" t="n"/>
      <c r="O104" s="9" t="n"/>
      <c r="P104" s="7" t="n"/>
    </row>
    <row r="105">
      <c r="A105" s="7" t="n"/>
      <c r="B105" s="7" t="n"/>
      <c r="C105" s="7" t="n"/>
      <c r="D105" s="7" t="n"/>
      <c r="E105" s="7" t="n"/>
      <c r="F105" s="7" t="n"/>
      <c r="G105" s="7" t="n"/>
      <c r="H105" s="7" t="n"/>
      <c r="I105" s="7" t="n"/>
      <c r="J105" s="7" t="n"/>
      <c r="K105" s="7" t="n"/>
      <c r="L105" s="7" t="n"/>
      <c r="M105" s="7" t="n"/>
      <c r="N105" s="8" t="n"/>
      <c r="O105" s="9" t="n"/>
      <c r="P105" s="7" t="n"/>
    </row>
    <row r="106">
      <c r="A106" s="7" t="n"/>
      <c r="B106" s="7" t="n"/>
      <c r="C106" s="7" t="n"/>
      <c r="D106" s="7" t="n"/>
      <c r="E106" s="7" t="n"/>
      <c r="F106" s="7" t="n"/>
      <c r="G106" s="7" t="n"/>
      <c r="H106" s="7" t="n"/>
      <c r="I106" s="7" t="n"/>
      <c r="J106" s="7" t="n"/>
      <c r="K106" s="7" t="n"/>
      <c r="L106" s="7" t="n"/>
      <c r="M106" s="7" t="n"/>
      <c r="N106" s="8" t="n"/>
      <c r="O106" s="9" t="n"/>
      <c r="P106" s="7" t="n"/>
    </row>
    <row r="107">
      <c r="A107" s="7" t="n"/>
      <c r="B107" s="7" t="n"/>
      <c r="C107" s="7" t="n"/>
      <c r="D107" s="7" t="n"/>
      <c r="E107" s="7" t="n"/>
      <c r="F107" s="7" t="n"/>
      <c r="G107" s="7" t="n"/>
      <c r="H107" s="7" t="n"/>
      <c r="I107" s="7" t="n"/>
      <c r="J107" s="7" t="n"/>
      <c r="K107" s="7" t="n"/>
      <c r="L107" s="7" t="n"/>
      <c r="M107" s="7" t="n"/>
      <c r="N107" s="8" t="n"/>
      <c r="O107" s="9" t="n"/>
      <c r="P107" s="7" t="n"/>
    </row>
    <row r="108">
      <c r="A108" s="7" t="n"/>
      <c r="B108" s="7" t="n"/>
      <c r="C108" s="7" t="n"/>
      <c r="D108" s="7" t="n"/>
      <c r="E108" s="7" t="n"/>
      <c r="F108" s="7" t="n"/>
      <c r="G108" s="7" t="n"/>
      <c r="H108" s="7" t="n"/>
      <c r="I108" s="7" t="n"/>
      <c r="J108" s="7" t="n"/>
      <c r="K108" s="7" t="n"/>
      <c r="L108" s="7" t="n"/>
      <c r="M108" s="7" t="n"/>
      <c r="N108" s="8" t="n"/>
      <c r="O108" s="9" t="n"/>
      <c r="P108" s="7" t="n"/>
    </row>
    <row r="109">
      <c r="A109" s="7" t="n"/>
      <c r="B109" s="7" t="n"/>
      <c r="C109" s="7" t="n"/>
      <c r="D109" s="7" t="n"/>
      <c r="E109" s="7" t="n"/>
      <c r="F109" s="7" t="n"/>
      <c r="G109" s="7" t="n"/>
      <c r="H109" s="7" t="n"/>
      <c r="I109" s="7" t="n"/>
      <c r="J109" s="7" t="n"/>
      <c r="K109" s="7" t="n"/>
      <c r="L109" s="7" t="n"/>
      <c r="M109" s="7" t="n"/>
      <c r="N109" s="8" t="n"/>
      <c r="O109" s="9" t="n"/>
      <c r="P109" s="7" t="n"/>
    </row>
    <row r="110">
      <c r="A110" s="7" t="n"/>
      <c r="B110" s="7" t="n"/>
      <c r="C110" s="7" t="n"/>
      <c r="D110" s="7" t="n"/>
      <c r="E110" s="7" t="n"/>
      <c r="F110" s="7" t="n"/>
      <c r="G110" s="7" t="n"/>
      <c r="H110" s="7" t="n"/>
      <c r="I110" s="7" t="n"/>
      <c r="J110" s="7" t="n"/>
      <c r="K110" s="7" t="n"/>
      <c r="L110" s="7" t="n"/>
      <c r="M110" s="7" t="n"/>
      <c r="N110" s="8" t="n"/>
      <c r="O110" s="9" t="n"/>
      <c r="P110" s="7" t="n"/>
    </row>
    <row r="111">
      <c r="A111" s="7" t="n"/>
      <c r="B111" s="7" t="n"/>
      <c r="C111" s="7" t="n"/>
      <c r="D111" s="7" t="n"/>
      <c r="E111" s="7" t="n"/>
      <c r="F111" s="7" t="n"/>
      <c r="G111" s="7" t="n"/>
      <c r="H111" s="7" t="n"/>
      <c r="I111" s="7" t="n"/>
      <c r="J111" s="7" t="n"/>
      <c r="K111" s="7" t="n"/>
      <c r="L111" s="7" t="n"/>
      <c r="M111" s="7" t="n"/>
      <c r="N111" s="8" t="n"/>
      <c r="O111" s="9" t="n"/>
      <c r="P111" s="7" t="n"/>
    </row>
    <row r="112">
      <c r="A112" s="7" t="n"/>
      <c r="B112" s="7" t="n"/>
      <c r="C112" s="7" t="n"/>
      <c r="D112" s="7" t="n"/>
      <c r="E112" s="7" t="n"/>
      <c r="F112" s="7" t="n"/>
      <c r="G112" s="7" t="n"/>
      <c r="H112" s="7" t="n"/>
      <c r="I112" s="7" t="n"/>
      <c r="J112" s="7" t="n"/>
      <c r="K112" s="7" t="n"/>
      <c r="L112" s="7" t="n"/>
      <c r="M112" s="7" t="n"/>
      <c r="N112" s="8" t="n"/>
      <c r="O112" s="9" t="n"/>
      <c r="P112" s="7" t="n"/>
    </row>
    <row r="113">
      <c r="A113" s="7" t="n"/>
      <c r="B113" s="7" t="n"/>
      <c r="C113" s="7" t="n"/>
      <c r="D113" s="7" t="n"/>
      <c r="E113" s="7" t="n"/>
      <c r="F113" s="7" t="n"/>
      <c r="G113" s="7" t="n"/>
      <c r="H113" s="7" t="n"/>
      <c r="I113" s="7" t="n"/>
      <c r="J113" s="7" t="n"/>
      <c r="K113" s="7" t="n"/>
      <c r="L113" s="7" t="n"/>
      <c r="M113" s="7" t="n"/>
      <c r="N113" s="8" t="n"/>
      <c r="O113" s="9" t="n"/>
      <c r="P113" s="7" t="n"/>
    </row>
    <row r="114">
      <c r="A114" s="7" t="n"/>
      <c r="B114" s="7" t="n"/>
      <c r="C114" s="7" t="n"/>
      <c r="D114" s="7" t="n"/>
      <c r="E114" s="7" t="n"/>
      <c r="F114" s="7" t="n"/>
      <c r="G114" s="7" t="n"/>
      <c r="H114" s="7" t="n"/>
      <c r="I114" s="7" t="n"/>
      <c r="J114" s="7" t="n"/>
      <c r="K114" s="7" t="n"/>
      <c r="L114" s="7" t="n"/>
      <c r="M114" s="7" t="n"/>
      <c r="N114" s="8" t="n"/>
      <c r="O114" s="9" t="n"/>
      <c r="P114" s="7" t="n"/>
    </row>
    <row r="115">
      <c r="A115" s="7" t="n"/>
      <c r="B115" s="7" t="n"/>
      <c r="C115" s="7" t="n"/>
      <c r="D115" s="7" t="n"/>
      <c r="E115" s="7" t="n"/>
      <c r="F115" s="7" t="n"/>
      <c r="G115" s="7" t="n"/>
      <c r="H115" s="7" t="n"/>
      <c r="I115" s="7" t="n"/>
      <c r="J115" s="7" t="n"/>
      <c r="K115" s="7" t="n"/>
      <c r="L115" s="7" t="n"/>
      <c r="M115" s="7" t="n"/>
      <c r="N115" s="8" t="n"/>
      <c r="O115" s="9" t="n"/>
      <c r="P115" s="7" t="n"/>
    </row>
    <row r="116">
      <c r="A116" s="7" t="n"/>
      <c r="B116" s="7" t="n"/>
      <c r="C116" s="7" t="n"/>
      <c r="D116" s="7" t="n"/>
      <c r="E116" s="7" t="n"/>
      <c r="F116" s="7" t="n"/>
      <c r="G116" s="7" t="n"/>
      <c r="H116" s="7" t="n"/>
      <c r="I116" s="7" t="n"/>
      <c r="J116" s="7" t="n"/>
      <c r="K116" s="7" t="n"/>
      <c r="L116" s="7" t="n"/>
      <c r="M116" s="7" t="n"/>
      <c r="N116" s="8" t="n"/>
      <c r="O116" s="9" t="n"/>
      <c r="P116" s="7" t="n"/>
    </row>
    <row r="117">
      <c r="A117" s="7" t="n"/>
      <c r="B117" s="7" t="n"/>
      <c r="C117" s="7" t="n"/>
      <c r="D117" s="7" t="n"/>
      <c r="E117" s="7" t="n"/>
      <c r="F117" s="7" t="n"/>
      <c r="G117" s="7" t="n"/>
      <c r="H117" s="7" t="n"/>
      <c r="I117" s="7" t="n"/>
      <c r="J117" s="7" t="n"/>
      <c r="K117" s="7" t="n"/>
      <c r="L117" s="7" t="n"/>
      <c r="M117" s="7" t="n"/>
      <c r="N117" s="8" t="n"/>
      <c r="O117" s="9" t="n"/>
      <c r="P117" s="7" t="n"/>
    </row>
    <row r="118">
      <c r="A118" s="7" t="n"/>
      <c r="B118" s="7" t="n"/>
      <c r="C118" s="7" t="n"/>
      <c r="D118" s="7" t="n"/>
      <c r="E118" s="7" t="n"/>
      <c r="F118" s="7" t="n"/>
      <c r="G118" s="7" t="n"/>
      <c r="H118" s="7" t="n"/>
      <c r="I118" s="7" t="n"/>
      <c r="J118" s="7" t="n"/>
      <c r="K118" s="7" t="n"/>
      <c r="L118" s="7" t="n"/>
      <c r="M118" s="7" t="n"/>
      <c r="N118" s="8" t="n"/>
      <c r="O118" s="9" t="n"/>
      <c r="P118" s="7" t="n"/>
    </row>
    <row r="119">
      <c r="A119" s="7" t="n"/>
      <c r="B119" s="7" t="n"/>
      <c r="C119" s="7" t="n"/>
      <c r="D119" s="7" t="n"/>
      <c r="E119" s="7" t="n"/>
      <c r="F119" s="7" t="n"/>
      <c r="G119" s="7" t="n"/>
      <c r="H119" s="7" t="n"/>
      <c r="I119" s="7" t="n"/>
      <c r="J119" s="7" t="n"/>
      <c r="K119" s="7" t="n"/>
      <c r="L119" s="7" t="n"/>
      <c r="M119" s="7" t="n"/>
      <c r="N119" s="8" t="n"/>
      <c r="O119" s="9" t="n"/>
      <c r="P119" s="7" t="n"/>
    </row>
    <row r="120">
      <c r="A120" s="7" t="n"/>
      <c r="B120" s="7" t="n"/>
      <c r="C120" s="7" t="n"/>
      <c r="D120" s="7" t="n"/>
      <c r="E120" s="7" t="n"/>
      <c r="F120" s="7" t="n"/>
      <c r="G120" s="7" t="n"/>
      <c r="H120" s="7" t="n"/>
      <c r="I120" s="7" t="n"/>
      <c r="J120" s="7" t="n"/>
      <c r="K120" s="7" t="n"/>
      <c r="L120" s="7" t="n"/>
      <c r="M120" s="7" t="n"/>
      <c r="N120" s="8" t="n"/>
      <c r="O120" s="9" t="n"/>
      <c r="P120" s="7" t="n"/>
    </row>
    <row r="121">
      <c r="A121" s="7" t="n"/>
      <c r="B121" s="7" t="n"/>
      <c r="C121" s="7" t="n"/>
      <c r="D121" s="7" t="n"/>
      <c r="E121" s="7" t="n"/>
      <c r="F121" s="7" t="n"/>
      <c r="G121" s="7" t="n"/>
      <c r="H121" s="7" t="n"/>
      <c r="I121" s="7" t="n"/>
      <c r="J121" s="7" t="n"/>
      <c r="K121" s="7" t="n"/>
      <c r="L121" s="7" t="n"/>
      <c r="M121" s="7" t="n"/>
      <c r="N121" s="8" t="n"/>
      <c r="O121" s="9" t="n"/>
      <c r="P121" s="7" t="n"/>
    </row>
    <row r="122">
      <c r="A122" s="7" t="n"/>
      <c r="B122" s="7" t="n"/>
      <c r="C122" s="7" t="n"/>
      <c r="D122" s="7" t="n"/>
      <c r="E122" s="7" t="n"/>
      <c r="F122" s="7" t="n"/>
      <c r="G122" s="7" t="n"/>
      <c r="H122" s="7" t="n"/>
      <c r="I122" s="7" t="n"/>
      <c r="J122" s="7" t="n"/>
      <c r="K122" s="7" t="n"/>
      <c r="L122" s="7" t="n"/>
      <c r="M122" s="7" t="n"/>
      <c r="N122" s="8" t="n"/>
      <c r="O122" s="9" t="n"/>
      <c r="P122" s="7" t="n"/>
    </row>
    <row r="123">
      <c r="A123" s="7" t="n"/>
      <c r="B123" s="7" t="n"/>
      <c r="C123" s="7" t="n"/>
      <c r="D123" s="7" t="n"/>
      <c r="E123" s="7" t="n"/>
      <c r="F123" s="7" t="n"/>
      <c r="G123" s="7" t="n"/>
      <c r="H123" s="7" t="n"/>
      <c r="I123" s="7" t="n"/>
      <c r="J123" s="7" t="n"/>
      <c r="K123" s="7" t="n"/>
      <c r="L123" s="7" t="n"/>
      <c r="M123" s="7" t="n"/>
      <c r="N123" s="8" t="n"/>
      <c r="O123" s="9" t="n"/>
      <c r="P123" s="7" t="n"/>
    </row>
    <row r="124">
      <c r="A124" s="7" t="n"/>
      <c r="B124" s="7" t="n"/>
      <c r="C124" s="7" t="n"/>
      <c r="D124" s="7" t="n"/>
      <c r="E124" s="7" t="n"/>
      <c r="F124" s="7" t="n"/>
      <c r="G124" s="7" t="n"/>
      <c r="H124" s="7" t="n"/>
      <c r="I124" s="7" t="n"/>
      <c r="J124" s="7" t="n"/>
      <c r="K124" s="7" t="n"/>
      <c r="L124" s="7" t="n"/>
      <c r="M124" s="7" t="n"/>
      <c r="N124" s="8" t="n"/>
      <c r="O124" s="9" t="n"/>
      <c r="P124" s="7" t="n"/>
    </row>
    <row r="125">
      <c r="A125" s="7" t="n"/>
      <c r="B125" s="7" t="n"/>
      <c r="C125" s="7" t="n"/>
      <c r="D125" s="7" t="n"/>
      <c r="E125" s="7" t="n"/>
      <c r="F125" s="7" t="n"/>
      <c r="G125" s="7" t="n"/>
      <c r="H125" s="7" t="n"/>
      <c r="I125" s="7" t="n"/>
      <c r="J125" s="7" t="n"/>
      <c r="K125" s="7" t="n"/>
      <c r="L125" s="7" t="n"/>
      <c r="M125" s="7" t="n"/>
      <c r="N125" s="8" t="n"/>
      <c r="O125" s="9" t="n"/>
      <c r="P125" s="7" t="n"/>
    </row>
    <row r="126">
      <c r="A126" s="7" t="n"/>
      <c r="B126" s="7" t="n"/>
      <c r="C126" s="7" t="n"/>
      <c r="D126" s="7" t="n"/>
      <c r="E126" s="7" t="n"/>
      <c r="F126" s="7" t="n"/>
      <c r="G126" s="7" t="n"/>
      <c r="H126" s="7" t="n"/>
      <c r="I126" s="7" t="n"/>
      <c r="J126" s="7" t="n"/>
      <c r="K126" s="7" t="n"/>
      <c r="L126" s="7" t="n"/>
      <c r="M126" s="7" t="n"/>
      <c r="N126" s="8" t="n"/>
      <c r="O126" s="9" t="n"/>
      <c r="P126" s="7" t="n"/>
    </row>
    <row r="127">
      <c r="A127" s="7" t="n"/>
      <c r="B127" s="7" t="n"/>
      <c r="C127" s="7" t="n"/>
      <c r="D127" s="7" t="n"/>
      <c r="E127" s="7" t="n"/>
      <c r="F127" s="7" t="n"/>
      <c r="G127" s="7" t="n"/>
      <c r="H127" s="7" t="n"/>
      <c r="I127" s="7" t="n"/>
      <c r="J127" s="7" t="n"/>
      <c r="K127" s="7" t="n"/>
      <c r="L127" s="7" t="n"/>
      <c r="M127" s="7" t="n"/>
      <c r="N127" s="8" t="n"/>
      <c r="O127" s="9" t="n"/>
      <c r="P127" s="7" t="n"/>
    </row>
    <row r="128">
      <c r="A128" s="7" t="n"/>
      <c r="B128" s="7" t="n"/>
      <c r="C128" s="7" t="n"/>
      <c r="D128" s="7" t="n"/>
      <c r="E128" s="7" t="n"/>
      <c r="F128" s="7" t="n"/>
      <c r="G128" s="7" t="n"/>
      <c r="H128" s="7" t="n"/>
      <c r="I128" s="7" t="n"/>
      <c r="J128" s="7" t="n"/>
      <c r="K128" s="7" t="n"/>
      <c r="L128" s="7" t="n"/>
      <c r="M128" s="7" t="n"/>
      <c r="N128" s="8" t="n"/>
      <c r="O128" s="9" t="n"/>
      <c r="P128" s="7" t="n"/>
    </row>
    <row r="129">
      <c r="A129" s="7" t="n"/>
      <c r="B129" s="7" t="n"/>
      <c r="C129" s="7" t="n"/>
      <c r="D129" s="7" t="n"/>
      <c r="E129" s="7" t="n"/>
      <c r="F129" s="7" t="n"/>
      <c r="G129" s="7" t="n"/>
      <c r="H129" s="7" t="n"/>
      <c r="I129" s="7" t="n"/>
      <c r="J129" s="7" t="n"/>
      <c r="K129" s="7" t="n"/>
      <c r="L129" s="7" t="n"/>
      <c r="M129" s="7" t="n"/>
      <c r="N129" s="8" t="n"/>
      <c r="O129" s="9" t="n"/>
      <c r="P129" s="7" t="n"/>
    </row>
    <row r="130">
      <c r="A130" s="7" t="n"/>
      <c r="B130" s="7" t="n"/>
      <c r="C130" s="7" t="n"/>
      <c r="D130" s="7" t="n"/>
      <c r="E130" s="7" t="n"/>
      <c r="F130" s="7" t="n"/>
      <c r="G130" s="7" t="n"/>
      <c r="H130" s="7" t="n"/>
      <c r="I130" s="7" t="n"/>
      <c r="J130" s="7" t="n"/>
      <c r="K130" s="7" t="n"/>
      <c r="L130" s="7" t="n"/>
      <c r="M130" s="7" t="n"/>
      <c r="N130" s="8" t="n"/>
      <c r="O130" s="9" t="n"/>
      <c r="P130" s="7" t="n"/>
    </row>
    <row r="131">
      <c r="A131" s="7" t="n"/>
      <c r="B131" s="7" t="n"/>
      <c r="C131" s="7" t="n"/>
      <c r="D131" s="7" t="n"/>
      <c r="E131" s="7" t="n"/>
      <c r="F131" s="7" t="n"/>
      <c r="G131" s="7" t="n"/>
      <c r="H131" s="7" t="n"/>
      <c r="I131" s="7" t="n"/>
      <c r="J131" s="7" t="n"/>
      <c r="K131" s="7" t="n"/>
      <c r="L131" s="7" t="n"/>
      <c r="M131" s="7" t="n"/>
      <c r="N131" s="8" t="n"/>
      <c r="O131" s="9" t="n"/>
      <c r="P131" s="7" t="n"/>
    </row>
    <row r="132">
      <c r="A132" s="7" t="n"/>
      <c r="B132" s="7" t="n"/>
      <c r="C132" s="7" t="n"/>
      <c r="D132" s="7" t="n"/>
      <c r="E132" s="7" t="n"/>
      <c r="F132" s="7" t="n"/>
      <c r="G132" s="7" t="n"/>
      <c r="H132" s="7" t="n"/>
      <c r="I132" s="7" t="n"/>
      <c r="J132" s="7" t="n"/>
      <c r="K132" s="7" t="n"/>
      <c r="L132" s="7" t="n"/>
      <c r="M132" s="7" t="n"/>
      <c r="N132" s="8" t="n"/>
      <c r="O132" s="9" t="n"/>
      <c r="P132" s="7" t="n"/>
    </row>
    <row r="133">
      <c r="A133" s="7" t="n"/>
      <c r="B133" s="7" t="n"/>
      <c r="C133" s="7" t="n"/>
      <c r="D133" s="7" t="n"/>
      <c r="E133" s="7" t="n"/>
      <c r="F133" s="7" t="n"/>
      <c r="G133" s="7" t="n"/>
      <c r="H133" s="7" t="n"/>
      <c r="I133" s="7" t="n"/>
      <c r="J133" s="7" t="n"/>
      <c r="K133" s="7" t="n"/>
      <c r="L133" s="7" t="n"/>
      <c r="M133" s="7" t="n"/>
      <c r="N133" s="8" t="n"/>
      <c r="O133" s="9" t="n"/>
      <c r="P133" s="7" t="n"/>
    </row>
    <row r="134">
      <c r="A134" s="7" t="n"/>
      <c r="B134" s="7" t="n"/>
      <c r="C134" s="7" t="n"/>
      <c r="D134" s="7" t="n"/>
      <c r="E134" s="7" t="n"/>
      <c r="F134" s="7" t="n"/>
      <c r="G134" s="7" t="n"/>
      <c r="H134" s="7" t="n"/>
      <c r="I134" s="7" t="n"/>
      <c r="J134" s="7" t="n"/>
      <c r="K134" s="7" t="n"/>
      <c r="L134" s="7" t="n"/>
      <c r="M134" s="7" t="n"/>
      <c r="N134" s="8" t="n"/>
      <c r="O134" s="9" t="n"/>
      <c r="P134" s="7" t="n"/>
    </row>
    <row r="135">
      <c r="A135" s="7" t="n"/>
      <c r="B135" s="7" t="n"/>
      <c r="C135" s="7" t="n"/>
      <c r="D135" s="7" t="n"/>
      <c r="E135" s="7" t="n"/>
      <c r="F135" s="7" t="n"/>
      <c r="G135" s="7" t="n"/>
      <c r="H135" s="7" t="n"/>
      <c r="I135" s="7" t="n"/>
      <c r="J135" s="7" t="n"/>
      <c r="K135" s="7" t="n"/>
      <c r="L135" s="7" t="n"/>
      <c r="M135" s="7" t="n"/>
      <c r="N135" s="8" t="n"/>
      <c r="O135" s="9" t="n"/>
      <c r="P135" s="7" t="n"/>
    </row>
    <row r="136">
      <c r="A136" s="7" t="n"/>
      <c r="B136" s="7" t="n"/>
      <c r="C136" s="7" t="n"/>
      <c r="D136" s="7" t="n"/>
      <c r="E136" s="7" t="n"/>
      <c r="F136" s="7" t="n"/>
      <c r="G136" s="7" t="n"/>
      <c r="H136" s="7" t="n"/>
      <c r="I136" s="7" t="n"/>
      <c r="J136" s="7" t="n"/>
      <c r="K136" s="7" t="n"/>
      <c r="L136" s="7" t="n"/>
      <c r="M136" s="7" t="n"/>
      <c r="N136" s="8" t="n"/>
      <c r="O136" s="9" t="n"/>
      <c r="P136" s="7" t="n"/>
    </row>
    <row r="137">
      <c r="A137" s="7" t="n"/>
      <c r="B137" s="7" t="n"/>
      <c r="C137" s="7" t="n"/>
      <c r="D137" s="7" t="n"/>
      <c r="E137" s="7" t="n"/>
      <c r="F137" s="7" t="n"/>
      <c r="G137" s="7" t="n"/>
      <c r="H137" s="7" t="n"/>
      <c r="I137" s="7" t="n"/>
      <c r="J137" s="7" t="n"/>
      <c r="K137" s="7" t="n"/>
      <c r="L137" s="7" t="n"/>
      <c r="M137" s="7" t="n"/>
      <c r="N137" s="8" t="n"/>
      <c r="O137" s="9" t="n"/>
      <c r="P137" s="7" t="n"/>
    </row>
    <row r="138">
      <c r="A138" s="7" t="n"/>
      <c r="B138" s="7" t="n"/>
      <c r="C138" s="7" t="n"/>
      <c r="D138" s="7" t="n"/>
      <c r="E138" s="7" t="n"/>
      <c r="F138" s="7" t="n"/>
      <c r="G138" s="7" t="n"/>
      <c r="H138" s="7" t="n"/>
      <c r="I138" s="7" t="n"/>
      <c r="J138" s="7" t="n"/>
      <c r="K138" s="7" t="n"/>
      <c r="L138" s="7" t="n"/>
      <c r="M138" s="7" t="n"/>
      <c r="N138" s="8" t="n"/>
      <c r="O138" s="9" t="n"/>
      <c r="P138" s="7" t="n"/>
    </row>
    <row r="139">
      <c r="A139" s="7" t="n"/>
      <c r="B139" s="7" t="n"/>
      <c r="C139" s="7" t="n"/>
      <c r="D139" s="7" t="n"/>
      <c r="E139" s="7" t="n"/>
      <c r="F139" s="7" t="n"/>
      <c r="G139" s="7" t="n"/>
      <c r="H139" s="7" t="n"/>
      <c r="I139" s="7" t="n"/>
      <c r="J139" s="7" t="n"/>
      <c r="K139" s="7" t="n"/>
      <c r="L139" s="7" t="n"/>
      <c r="M139" s="7" t="n"/>
      <c r="N139" s="8" t="n"/>
      <c r="O139" s="9" t="n"/>
      <c r="P139" s="7" t="n"/>
    </row>
    <row r="140">
      <c r="A140" s="7" t="n"/>
      <c r="B140" s="7" t="n"/>
      <c r="C140" s="7" t="n"/>
      <c r="D140" s="7" t="n"/>
      <c r="E140" s="7" t="n"/>
      <c r="F140" s="7" t="n"/>
      <c r="G140" s="7" t="n"/>
      <c r="H140" s="7" t="n"/>
      <c r="I140" s="7" t="n"/>
      <c r="J140" s="7" t="n"/>
      <c r="K140" s="7" t="n"/>
      <c r="L140" s="7" t="n"/>
      <c r="M140" s="7" t="n"/>
      <c r="N140" s="8" t="n"/>
      <c r="O140" s="9" t="n"/>
      <c r="P140" s="7" t="n"/>
    </row>
    <row r="141">
      <c r="A141" s="7" t="n"/>
      <c r="B141" s="7" t="n"/>
      <c r="C141" s="7" t="n"/>
      <c r="D141" s="7" t="n"/>
      <c r="E141" s="7" t="n"/>
      <c r="F141" s="7" t="n"/>
      <c r="G141" s="7" t="n"/>
      <c r="H141" s="7" t="n"/>
      <c r="I141" s="7" t="n"/>
      <c r="J141" s="7" t="n"/>
      <c r="K141" s="7" t="n"/>
      <c r="L141" s="7" t="n"/>
      <c r="M141" s="7" t="n"/>
      <c r="N141" s="8" t="n"/>
      <c r="O141" s="9" t="n"/>
      <c r="P141" s="7" t="n"/>
    </row>
    <row r="142">
      <c r="A142" s="7" t="n"/>
      <c r="B142" s="7" t="n"/>
      <c r="C142" s="7" t="n"/>
      <c r="D142" s="7" t="n"/>
      <c r="E142" s="7" t="n"/>
      <c r="F142" s="7" t="n"/>
      <c r="G142" s="7" t="n"/>
      <c r="H142" s="7" t="n"/>
      <c r="I142" s="7" t="n"/>
      <c r="J142" s="7" t="n"/>
      <c r="K142" s="7" t="n"/>
      <c r="L142" s="7" t="n"/>
      <c r="M142" s="7" t="n"/>
      <c r="N142" s="8" t="n"/>
      <c r="O142" s="9" t="n"/>
      <c r="P142" s="7" t="n"/>
    </row>
    <row r="143">
      <c r="A143" s="7" t="n"/>
      <c r="B143" s="7" t="n"/>
      <c r="C143" s="7" t="n"/>
      <c r="D143" s="7" t="n"/>
      <c r="E143" s="7" t="n"/>
      <c r="F143" s="7" t="n"/>
      <c r="G143" s="7" t="n"/>
      <c r="H143" s="7" t="n"/>
      <c r="I143" s="7" t="n"/>
      <c r="J143" s="7" t="n"/>
      <c r="K143" s="7" t="n"/>
      <c r="L143" s="7" t="n"/>
      <c r="M143" s="7" t="n"/>
      <c r="N143" s="8" t="n"/>
      <c r="O143" s="9" t="n"/>
      <c r="P143" s="7" t="n"/>
    </row>
    <row r="144">
      <c r="A144" s="7" t="n"/>
      <c r="B144" s="7" t="n"/>
      <c r="C144" s="7" t="n"/>
      <c r="D144" s="7" t="n"/>
      <c r="E144" s="7" t="n"/>
      <c r="F144" s="7" t="n"/>
      <c r="G144" s="7" t="n"/>
      <c r="H144" s="7" t="n"/>
      <c r="I144" s="7" t="n"/>
      <c r="J144" s="7" t="n"/>
      <c r="K144" s="7" t="n"/>
      <c r="L144" s="7" t="n"/>
      <c r="M144" s="7" t="n"/>
      <c r="N144" s="8" t="n"/>
      <c r="O144" s="9" t="n"/>
      <c r="P144" s="7" t="n"/>
    </row>
    <row r="145">
      <c r="A145" s="7" t="n"/>
      <c r="B145" s="7" t="n"/>
      <c r="C145" s="7" t="n"/>
      <c r="D145" s="7" t="n"/>
      <c r="E145" s="7" t="n"/>
      <c r="F145" s="7" t="n"/>
      <c r="G145" s="7" t="n"/>
      <c r="H145" s="7" t="n"/>
      <c r="I145" s="7" t="n"/>
      <c r="J145" s="7" t="n"/>
      <c r="K145" s="7" t="n"/>
      <c r="L145" s="7" t="n"/>
      <c r="M145" s="7" t="n"/>
      <c r="N145" s="8" t="n"/>
      <c r="O145" s="9" t="n"/>
      <c r="P145" s="7" t="n"/>
    </row>
    <row r="146">
      <c r="A146" s="7" t="n"/>
      <c r="B146" s="7" t="n"/>
      <c r="C146" s="7" t="n"/>
      <c r="D146" s="7" t="n"/>
      <c r="E146" s="7" t="n"/>
      <c r="F146" s="7" t="n"/>
      <c r="G146" s="7" t="n"/>
      <c r="H146" s="7" t="n"/>
      <c r="I146" s="7" t="n"/>
      <c r="J146" s="7" t="n"/>
      <c r="K146" s="7" t="n"/>
      <c r="L146" s="7" t="n"/>
      <c r="M146" s="7" t="n"/>
      <c r="N146" s="8" t="n"/>
      <c r="O146" s="9" t="n"/>
      <c r="P146" s="7" t="n"/>
    </row>
    <row r="147">
      <c r="A147" s="7" t="n"/>
      <c r="B147" s="7" t="n"/>
      <c r="C147" s="7" t="n"/>
      <c r="D147" s="7" t="n"/>
      <c r="E147" s="7" t="n"/>
      <c r="F147" s="7" t="n"/>
      <c r="G147" s="7" t="n"/>
      <c r="H147" s="7" t="n"/>
      <c r="I147" s="7" t="n"/>
      <c r="J147" s="7" t="n"/>
      <c r="K147" s="7" t="n"/>
      <c r="L147" s="7" t="n"/>
      <c r="M147" s="7" t="n"/>
      <c r="N147" s="8" t="n"/>
      <c r="O147" s="9" t="n"/>
      <c r="P147" s="7" t="n"/>
    </row>
    <row r="148">
      <c r="A148" s="7" t="n"/>
      <c r="B148" s="7" t="n"/>
      <c r="C148" s="7" t="n"/>
      <c r="D148" s="7" t="n"/>
      <c r="E148" s="7" t="n"/>
      <c r="F148" s="7" t="n"/>
      <c r="G148" s="7" t="n"/>
      <c r="H148" s="7" t="n"/>
      <c r="I148" s="7" t="n"/>
      <c r="J148" s="7" t="n"/>
      <c r="K148" s="7" t="n"/>
      <c r="L148" s="7" t="n"/>
      <c r="M148" s="7" t="n"/>
      <c r="N148" s="8" t="n"/>
      <c r="O148" s="9" t="n"/>
      <c r="P148" s="7" t="n"/>
    </row>
    <row r="149">
      <c r="A149" s="7" t="n"/>
      <c r="B149" s="7" t="n"/>
      <c r="C149" s="7" t="n"/>
      <c r="D149" s="7" t="n"/>
      <c r="E149" s="7" t="n"/>
      <c r="F149" s="7" t="n"/>
      <c r="G149" s="7" t="n"/>
      <c r="H149" s="7" t="n"/>
      <c r="I149" s="7" t="n"/>
      <c r="J149" s="7" t="n"/>
      <c r="K149" s="7" t="n"/>
      <c r="L149" s="7" t="n"/>
      <c r="M149" s="7" t="n"/>
      <c r="N149" s="8" t="n"/>
      <c r="O149" s="9" t="n"/>
      <c r="P149" s="7" t="n"/>
    </row>
    <row r="150">
      <c r="A150" s="7" t="n"/>
      <c r="B150" s="7" t="n"/>
      <c r="C150" s="7" t="n"/>
      <c r="D150" s="7" t="n"/>
      <c r="E150" s="7" t="n"/>
      <c r="F150" s="7" t="n"/>
      <c r="G150" s="7" t="n"/>
      <c r="H150" s="7" t="n"/>
      <c r="I150" s="7" t="n"/>
      <c r="J150" s="7" t="n"/>
      <c r="K150" s="7" t="n"/>
      <c r="L150" s="7" t="n"/>
      <c r="M150" s="7" t="n"/>
      <c r="N150" s="8" t="n"/>
      <c r="O150" s="9" t="n"/>
      <c r="P150" s="7" t="n"/>
    </row>
    <row r="151">
      <c r="A151" s="7" t="n"/>
      <c r="B151" s="7" t="n"/>
      <c r="C151" s="7" t="n"/>
      <c r="D151" s="7" t="n"/>
      <c r="E151" s="7" t="n"/>
      <c r="F151" s="7" t="n"/>
      <c r="G151" s="7" t="n"/>
      <c r="H151" s="7" t="n"/>
      <c r="I151" s="7" t="n"/>
      <c r="J151" s="7" t="n"/>
      <c r="K151" s="7" t="n"/>
      <c r="L151" s="7" t="n"/>
      <c r="M151" s="7" t="n"/>
      <c r="N151" s="8" t="n"/>
      <c r="O151" s="9" t="n"/>
      <c r="P151" s="7" t="n"/>
    </row>
    <row r="152">
      <c r="A152" s="7" t="n"/>
      <c r="B152" s="7" t="n"/>
      <c r="C152" s="7" t="n"/>
      <c r="D152" s="7" t="n"/>
      <c r="E152" s="7" t="n"/>
      <c r="F152" s="7" t="n"/>
      <c r="G152" s="7" t="n"/>
      <c r="H152" s="7" t="n"/>
      <c r="I152" s="7" t="n"/>
      <c r="J152" s="7" t="n"/>
      <c r="K152" s="7" t="n"/>
      <c r="L152" s="7" t="n"/>
      <c r="M152" s="7" t="n"/>
      <c r="N152" s="8" t="n"/>
      <c r="O152" s="9" t="n"/>
      <c r="P152" s="7" t="n"/>
    </row>
    <row r="153">
      <c r="A153" s="7" t="n"/>
      <c r="B153" s="7" t="n"/>
      <c r="C153" s="7" t="n"/>
      <c r="D153" s="7" t="n"/>
      <c r="E153" s="7" t="n"/>
      <c r="F153" s="7" t="n"/>
      <c r="G153" s="7" t="n"/>
      <c r="H153" s="7" t="n"/>
      <c r="I153" s="7" t="n"/>
      <c r="J153" s="7" t="n"/>
      <c r="K153" s="7" t="n"/>
      <c r="L153" s="7" t="n"/>
      <c r="M153" s="7" t="n"/>
      <c r="N153" s="8" t="n"/>
      <c r="O153" s="9" t="n"/>
      <c r="P153" s="7" t="n"/>
    </row>
    <row r="154">
      <c r="A154" s="7" t="n"/>
      <c r="B154" s="7" t="n"/>
      <c r="C154" s="7" t="n"/>
      <c r="D154" s="7" t="n"/>
      <c r="E154" s="7" t="n"/>
      <c r="F154" s="7" t="n"/>
      <c r="G154" s="7" t="n"/>
      <c r="H154" s="7" t="n"/>
      <c r="I154" s="7" t="n"/>
      <c r="J154" s="7" t="n"/>
      <c r="K154" s="7" t="n"/>
      <c r="L154" s="7" t="n"/>
      <c r="M154" s="7" t="n"/>
      <c r="N154" s="8" t="n"/>
      <c r="O154" s="9" t="n"/>
      <c r="P154" s="7" t="n"/>
    </row>
    <row r="155">
      <c r="A155" s="7" t="n"/>
      <c r="B155" s="7" t="n"/>
      <c r="C155" s="7" t="n"/>
      <c r="D155" s="7" t="n"/>
      <c r="E155" s="7" t="n"/>
      <c r="F155" s="7" t="n"/>
      <c r="G155" s="7" t="n"/>
      <c r="H155" s="7" t="n"/>
      <c r="I155" s="7" t="n"/>
      <c r="J155" s="7" t="n"/>
      <c r="K155" s="7" t="n"/>
      <c r="L155" s="7" t="n"/>
      <c r="M155" s="7" t="n"/>
      <c r="N155" s="8" t="n"/>
      <c r="O155" s="9" t="n"/>
      <c r="P155" s="7" t="n"/>
    </row>
    <row r="156">
      <c r="A156" s="7" t="n"/>
      <c r="B156" s="7" t="n"/>
      <c r="C156" s="7" t="n"/>
      <c r="D156" s="7" t="n"/>
      <c r="E156" s="7" t="n"/>
      <c r="F156" s="7" t="n"/>
      <c r="G156" s="7" t="n"/>
      <c r="H156" s="7" t="n"/>
      <c r="I156" s="7" t="n"/>
      <c r="J156" s="7" t="n"/>
      <c r="K156" s="7" t="n"/>
      <c r="L156" s="7" t="n"/>
      <c r="M156" s="7" t="n"/>
      <c r="N156" s="8" t="n"/>
      <c r="O156" s="9" t="n"/>
      <c r="P156" s="7" t="n"/>
    </row>
    <row r="157">
      <c r="A157" s="7" t="n"/>
      <c r="B157" s="7" t="n"/>
      <c r="C157" s="7" t="n"/>
      <c r="D157" s="7" t="n"/>
      <c r="E157" s="7" t="n"/>
      <c r="F157" s="7" t="n"/>
      <c r="G157" s="7" t="n"/>
      <c r="H157" s="7" t="n"/>
      <c r="I157" s="7" t="n"/>
      <c r="J157" s="7" t="n"/>
      <c r="K157" s="7" t="n"/>
      <c r="L157" s="7" t="n"/>
      <c r="M157" s="7" t="n"/>
      <c r="N157" s="8" t="n"/>
      <c r="O157" s="9" t="n"/>
      <c r="P157" s="7" t="n"/>
    </row>
    <row r="158">
      <c r="A158" s="7" t="n"/>
      <c r="B158" s="7" t="n"/>
      <c r="C158" s="7" t="n"/>
      <c r="D158" s="7" t="n"/>
      <c r="E158" s="7" t="n"/>
      <c r="F158" s="7" t="n"/>
      <c r="G158" s="7" t="n"/>
      <c r="H158" s="7" t="n"/>
      <c r="I158" s="7" t="n"/>
      <c r="J158" s="7" t="n"/>
      <c r="K158" s="7" t="n"/>
      <c r="L158" s="7" t="n"/>
      <c r="M158" s="7" t="n"/>
      <c r="N158" s="8" t="n"/>
      <c r="O158" s="9" t="n"/>
      <c r="P158" s="7" t="n"/>
    </row>
    <row r="159">
      <c r="A159" s="7" t="n"/>
      <c r="B159" s="7" t="n"/>
      <c r="C159" s="7" t="n"/>
      <c r="D159" s="7" t="n"/>
      <c r="E159" s="7" t="n"/>
      <c r="F159" s="7" t="n"/>
      <c r="G159" s="7" t="n"/>
      <c r="H159" s="7" t="n"/>
      <c r="I159" s="7" t="n"/>
      <c r="J159" s="7" t="n"/>
      <c r="K159" s="7" t="n"/>
      <c r="L159" s="7" t="n"/>
      <c r="M159" s="7" t="n"/>
      <c r="N159" s="8" t="n"/>
      <c r="O159" s="9" t="n"/>
      <c r="P159" s="7" t="n"/>
    </row>
    <row r="160">
      <c r="A160" s="7" t="n"/>
      <c r="B160" s="7" t="n"/>
      <c r="C160" s="7" t="n"/>
      <c r="D160" s="7" t="n"/>
      <c r="E160" s="7" t="n"/>
      <c r="F160" s="7" t="n"/>
      <c r="G160" s="7" t="n"/>
      <c r="H160" s="7" t="n"/>
      <c r="I160" s="7" t="n"/>
      <c r="J160" s="7" t="n"/>
      <c r="K160" s="7" t="n"/>
      <c r="L160" s="7" t="n"/>
      <c r="M160" s="7" t="n"/>
      <c r="N160" s="8" t="n"/>
      <c r="O160" s="9" t="n"/>
      <c r="P160" s="7" t="n"/>
    </row>
    <row r="161">
      <c r="A161" s="7" t="n"/>
      <c r="B161" s="7" t="n"/>
      <c r="C161" s="7" t="n"/>
      <c r="D161" s="7" t="n"/>
      <c r="E161" s="7" t="n"/>
      <c r="F161" s="7" t="n"/>
      <c r="G161" s="7" t="n"/>
      <c r="H161" s="7" t="n"/>
      <c r="I161" s="7" t="n"/>
      <c r="J161" s="7" t="n"/>
      <c r="K161" s="7" t="n"/>
      <c r="L161" s="7" t="n"/>
      <c r="M161" s="7" t="n"/>
      <c r="N161" s="8" t="n"/>
      <c r="O161" s="9" t="n"/>
      <c r="P161" s="7" t="n"/>
    </row>
    <row r="162">
      <c r="A162" s="7" t="n"/>
      <c r="B162" s="7" t="n"/>
      <c r="C162" s="7" t="n"/>
      <c r="D162" s="7" t="n"/>
      <c r="E162" s="7" t="n"/>
      <c r="F162" s="7" t="n"/>
      <c r="G162" s="7" t="n"/>
      <c r="H162" s="7" t="n"/>
      <c r="I162" s="7" t="n"/>
      <c r="J162" s="7" t="n"/>
      <c r="K162" s="7" t="n"/>
      <c r="L162" s="7" t="n"/>
      <c r="M162" s="7" t="n"/>
      <c r="N162" s="8" t="n"/>
      <c r="O162" s="9" t="n"/>
      <c r="P162" s="7" t="n"/>
    </row>
    <row r="163">
      <c r="A163" s="7" t="n"/>
      <c r="B163" s="7" t="n"/>
      <c r="C163" s="7" t="n"/>
      <c r="D163" s="7" t="n"/>
      <c r="E163" s="7" t="n"/>
      <c r="F163" s="7" t="n"/>
      <c r="G163" s="7" t="n"/>
      <c r="H163" s="7" t="n"/>
      <c r="I163" s="7" t="n"/>
      <c r="J163" s="7" t="n"/>
      <c r="K163" s="7" t="n"/>
      <c r="L163" s="7" t="n"/>
      <c r="M163" s="7" t="n"/>
      <c r="N163" s="8" t="n"/>
      <c r="O163" s="9" t="n"/>
      <c r="P163" s="7" t="n"/>
    </row>
    <row r="164">
      <c r="A164" s="7" t="n"/>
      <c r="B164" s="7" t="n"/>
      <c r="C164" s="7" t="n"/>
      <c r="D164" s="7" t="n"/>
      <c r="E164" s="7" t="n"/>
      <c r="F164" s="7" t="n"/>
      <c r="G164" s="7" t="n"/>
      <c r="H164" s="7" t="n"/>
      <c r="I164" s="7" t="n"/>
      <c r="J164" s="7" t="n"/>
      <c r="K164" s="7" t="n"/>
      <c r="L164" s="7" t="n"/>
      <c r="M164" s="7" t="n"/>
      <c r="N164" s="8" t="n"/>
      <c r="O164" s="9" t="n"/>
      <c r="P164" s="7" t="n"/>
    </row>
    <row r="165">
      <c r="A165" s="7" t="n"/>
      <c r="B165" s="7" t="n"/>
      <c r="C165" s="7" t="n"/>
      <c r="D165" s="7" t="n"/>
      <c r="E165" s="7" t="n"/>
      <c r="F165" s="7" t="n"/>
      <c r="G165" s="7" t="n"/>
      <c r="H165" s="7" t="n"/>
      <c r="I165" s="7" t="n"/>
      <c r="J165" s="7" t="n"/>
      <c r="K165" s="7" t="n"/>
      <c r="L165" s="7" t="n"/>
      <c r="M165" s="7" t="n"/>
      <c r="N165" s="8" t="n"/>
      <c r="O165" s="9" t="n"/>
      <c r="P165" s="7" t="n"/>
    </row>
    <row r="166">
      <c r="A166" s="7" t="n"/>
      <c r="B166" s="7" t="n"/>
      <c r="C166" s="7" t="n"/>
      <c r="D166" s="7" t="n"/>
      <c r="E166" s="7" t="n"/>
      <c r="F166" s="7" t="n"/>
      <c r="G166" s="7" t="n"/>
      <c r="H166" s="7" t="n"/>
      <c r="I166" s="7" t="n"/>
      <c r="J166" s="7" t="n"/>
      <c r="K166" s="7" t="n"/>
      <c r="L166" s="7" t="n"/>
      <c r="M166" s="7" t="n"/>
      <c r="N166" s="8" t="n"/>
      <c r="O166" s="9" t="n"/>
      <c r="P166" s="7" t="n"/>
    </row>
    <row r="167">
      <c r="A167" s="7" t="n"/>
      <c r="B167" s="7" t="n"/>
      <c r="C167" s="7" t="n"/>
      <c r="D167" s="7" t="n"/>
      <c r="E167" s="7" t="n"/>
      <c r="F167" s="7" t="n"/>
      <c r="G167" s="7" t="n"/>
      <c r="H167" s="7" t="n"/>
      <c r="I167" s="7" t="n"/>
      <c r="J167" s="7" t="n"/>
      <c r="K167" s="7" t="n"/>
      <c r="L167" s="7" t="n"/>
      <c r="M167" s="7" t="n"/>
      <c r="N167" s="8" t="n"/>
      <c r="O167" s="9" t="n"/>
      <c r="P167" s="7" t="n"/>
    </row>
    <row r="168">
      <c r="A168" s="7" t="n"/>
      <c r="B168" s="7" t="n"/>
      <c r="C168" s="7" t="n"/>
      <c r="D168" s="7" t="n"/>
      <c r="E168" s="7" t="n"/>
      <c r="F168" s="7" t="n"/>
      <c r="G168" s="7" t="n"/>
      <c r="H168" s="7" t="n"/>
      <c r="I168" s="7" t="n"/>
      <c r="J168" s="7" t="n"/>
      <c r="K168" s="7" t="n"/>
      <c r="L168" s="7" t="n"/>
      <c r="M168" s="7" t="n"/>
      <c r="N168" s="8" t="n"/>
      <c r="O168" s="9" t="n"/>
      <c r="P168" s="7" t="n"/>
    </row>
    <row r="169">
      <c r="A169" s="7" t="n"/>
      <c r="B169" s="7" t="n"/>
      <c r="C169" s="7" t="n"/>
      <c r="D169" s="7" t="n"/>
      <c r="E169" s="7" t="n"/>
      <c r="F169" s="7" t="n"/>
      <c r="G169" s="7" t="n"/>
      <c r="H169" s="7" t="n"/>
      <c r="I169" s="7" t="n"/>
      <c r="J169" s="7" t="n"/>
      <c r="K169" s="7" t="n"/>
      <c r="L169" s="7" t="n"/>
      <c r="M169" s="7" t="n"/>
      <c r="N169" s="8" t="n"/>
      <c r="O169" s="9" t="n"/>
      <c r="P169" s="7" t="n"/>
    </row>
    <row r="170">
      <c r="A170" s="7" t="n"/>
      <c r="B170" s="7" t="n"/>
      <c r="C170" s="7" t="n"/>
      <c r="D170" s="7" t="n"/>
      <c r="E170" s="7" t="n"/>
      <c r="F170" s="7" t="n"/>
      <c r="G170" s="7" t="n"/>
      <c r="H170" s="7" t="n"/>
      <c r="I170" s="7" t="n"/>
      <c r="J170" s="7" t="n"/>
      <c r="K170" s="7" t="n"/>
      <c r="L170" s="7" t="n"/>
      <c r="M170" s="7" t="n"/>
      <c r="N170" s="8" t="n"/>
      <c r="O170" s="9" t="n"/>
      <c r="P170" s="7" t="n"/>
    </row>
    <row r="171">
      <c r="A171" s="7" t="n"/>
      <c r="B171" s="7" t="n"/>
      <c r="C171" s="7" t="n"/>
      <c r="D171" s="7" t="n"/>
      <c r="E171" s="7" t="n"/>
      <c r="F171" s="7" t="n"/>
      <c r="G171" s="7" t="n"/>
      <c r="H171" s="7" t="n"/>
      <c r="I171" s="7" t="n"/>
      <c r="J171" s="7" t="n"/>
      <c r="K171" s="7" t="n"/>
      <c r="L171" s="7" t="n"/>
      <c r="M171" s="7" t="n"/>
      <c r="N171" s="8" t="n"/>
      <c r="O171" s="9" t="n"/>
      <c r="P171" s="7" t="n"/>
    </row>
    <row r="172">
      <c r="A172" s="7" t="n"/>
      <c r="B172" s="7" t="n"/>
      <c r="C172" s="7" t="n"/>
      <c r="D172" s="7" t="n"/>
      <c r="E172" s="7" t="n"/>
      <c r="F172" s="7" t="n"/>
      <c r="G172" s="7" t="n"/>
      <c r="H172" s="7" t="n"/>
      <c r="I172" s="7" t="n"/>
      <c r="J172" s="7" t="n"/>
      <c r="K172" s="7" t="n"/>
      <c r="L172" s="7" t="n"/>
      <c r="M172" s="7" t="n"/>
      <c r="N172" s="8" t="n"/>
      <c r="O172" s="9" t="n"/>
      <c r="P172" s="7" t="n"/>
    </row>
    <row r="173">
      <c r="A173" s="7" t="n"/>
      <c r="B173" s="7" t="n"/>
      <c r="C173" s="7" t="n"/>
      <c r="D173" s="7" t="n"/>
      <c r="E173" s="7" t="n"/>
      <c r="F173" s="7" t="n"/>
      <c r="G173" s="7" t="n"/>
      <c r="H173" s="7" t="n"/>
      <c r="I173" s="7" t="n"/>
      <c r="J173" s="7" t="n"/>
      <c r="K173" s="7" t="n"/>
      <c r="L173" s="7" t="n"/>
      <c r="M173" s="7" t="n"/>
      <c r="N173" s="8" t="n"/>
      <c r="O173" s="9" t="n"/>
      <c r="P173" s="7" t="n"/>
    </row>
    <row r="174">
      <c r="A174" s="7" t="n"/>
      <c r="B174" s="7" t="n"/>
      <c r="C174" s="7" t="n"/>
      <c r="D174" s="7" t="n"/>
      <c r="E174" s="7" t="n"/>
      <c r="F174" s="7" t="n"/>
      <c r="G174" s="7" t="n"/>
      <c r="H174" s="7" t="n"/>
      <c r="I174" s="7" t="n"/>
      <c r="J174" s="7" t="n"/>
      <c r="K174" s="7" t="n"/>
      <c r="L174" s="7" t="n"/>
      <c r="M174" s="7" t="n"/>
      <c r="N174" s="8" t="n"/>
      <c r="O174" s="9" t="n"/>
      <c r="P174" s="7" t="n"/>
    </row>
    <row r="175">
      <c r="A175" s="7" t="n"/>
      <c r="B175" s="7" t="n"/>
      <c r="C175" s="7" t="n"/>
      <c r="D175" s="7" t="n"/>
      <c r="E175" s="7" t="n"/>
      <c r="F175" s="7" t="n"/>
      <c r="G175" s="7" t="n"/>
      <c r="H175" s="7" t="n"/>
      <c r="I175" s="7" t="n"/>
      <c r="J175" s="7" t="n"/>
      <c r="K175" s="7" t="n"/>
      <c r="L175" s="7" t="n"/>
      <c r="M175" s="7" t="n"/>
      <c r="N175" s="8" t="n"/>
      <c r="O175" s="9" t="n"/>
      <c r="P175" s="7" t="n"/>
    </row>
    <row r="176">
      <c r="A176" s="7" t="n"/>
      <c r="B176" s="7" t="n"/>
      <c r="C176" s="7" t="n"/>
      <c r="D176" s="7" t="n"/>
      <c r="E176" s="7" t="n"/>
      <c r="F176" s="7" t="n"/>
      <c r="G176" s="7" t="n"/>
      <c r="H176" s="7" t="n"/>
      <c r="I176" s="7" t="n"/>
      <c r="J176" s="7" t="n"/>
      <c r="K176" s="7" t="n"/>
      <c r="L176" s="7" t="n"/>
      <c r="M176" s="7" t="n"/>
      <c r="N176" s="8" t="n"/>
      <c r="O176" s="9" t="n"/>
      <c r="P176" s="7" t="n"/>
    </row>
    <row r="177">
      <c r="A177" s="7" t="n"/>
      <c r="B177" s="7" t="n"/>
      <c r="C177" s="7" t="n"/>
      <c r="D177" s="7" t="n"/>
      <c r="E177" s="7" t="n"/>
      <c r="F177" s="7" t="n"/>
      <c r="G177" s="7" t="n"/>
      <c r="H177" s="7" t="n"/>
      <c r="I177" s="7" t="n"/>
      <c r="J177" s="7" t="n"/>
      <c r="K177" s="7" t="n"/>
      <c r="L177" s="7" t="n"/>
      <c r="M177" s="7" t="n"/>
      <c r="N177" s="8" t="n"/>
      <c r="O177" s="9" t="n"/>
      <c r="P177" s="7" t="n"/>
    </row>
    <row r="178">
      <c r="A178" s="7" t="n"/>
      <c r="B178" s="7" t="n"/>
      <c r="C178" s="7" t="n"/>
      <c r="D178" s="7" t="n"/>
      <c r="E178" s="7" t="n"/>
      <c r="F178" s="7" t="n"/>
      <c r="G178" s="7" t="n"/>
      <c r="H178" s="7" t="n"/>
      <c r="I178" s="7" t="n"/>
      <c r="J178" s="7" t="n"/>
      <c r="K178" s="7" t="n"/>
      <c r="L178" s="7" t="n"/>
      <c r="M178" s="7" t="n"/>
      <c r="N178" s="8" t="n"/>
      <c r="O178" s="9" t="n"/>
      <c r="P178" s="7" t="n"/>
    </row>
    <row r="179">
      <c r="A179" s="7" t="n"/>
      <c r="B179" s="7" t="n"/>
      <c r="C179" s="7" t="n"/>
      <c r="D179" s="7" t="n"/>
      <c r="E179" s="7" t="n"/>
      <c r="F179" s="7" t="n"/>
      <c r="G179" s="7" t="n"/>
      <c r="H179" s="7" t="n"/>
      <c r="I179" s="7" t="n"/>
      <c r="J179" s="7" t="n"/>
      <c r="K179" s="7" t="n"/>
      <c r="L179" s="7" t="n"/>
      <c r="M179" s="7" t="n"/>
      <c r="N179" s="8" t="n"/>
      <c r="O179" s="9" t="n"/>
      <c r="P179" s="7" t="n"/>
    </row>
    <row r="180">
      <c r="A180" s="7" t="n"/>
      <c r="B180" s="7" t="n"/>
      <c r="C180" s="7" t="n"/>
      <c r="D180" s="7" t="n"/>
      <c r="E180" s="7" t="n"/>
      <c r="F180" s="7" t="n"/>
      <c r="G180" s="7" t="n"/>
      <c r="H180" s="7" t="n"/>
      <c r="I180" s="7" t="n"/>
      <c r="J180" s="7" t="n"/>
      <c r="K180" s="7" t="n"/>
      <c r="L180" s="7" t="n"/>
      <c r="M180" s="7" t="n"/>
      <c r="N180" s="8" t="n"/>
      <c r="O180" s="9" t="n"/>
      <c r="P180" s="7" t="n"/>
    </row>
    <row r="181">
      <c r="A181" s="7" t="n"/>
      <c r="B181" s="7" t="n"/>
      <c r="C181" s="7" t="n"/>
      <c r="D181" s="7" t="n"/>
      <c r="E181" s="7" t="n"/>
      <c r="F181" s="7" t="n"/>
      <c r="G181" s="7" t="n"/>
      <c r="H181" s="7" t="n"/>
      <c r="I181" s="7" t="n"/>
      <c r="J181" s="7" t="n"/>
      <c r="K181" s="7" t="n"/>
      <c r="L181" s="7" t="n"/>
      <c r="M181" s="7" t="n"/>
      <c r="N181" s="8" t="n"/>
      <c r="O181" s="9" t="n"/>
      <c r="P181" s="7" t="n"/>
    </row>
    <row r="182">
      <c r="A182" s="7" t="n"/>
      <c r="B182" s="7" t="n"/>
      <c r="C182" s="7" t="n"/>
      <c r="D182" s="7" t="n"/>
      <c r="E182" s="7" t="n"/>
      <c r="F182" s="7" t="n"/>
      <c r="G182" s="7" t="n"/>
      <c r="H182" s="7" t="n"/>
      <c r="I182" s="7" t="n"/>
      <c r="J182" s="7" t="n"/>
      <c r="K182" s="7" t="n"/>
      <c r="L182" s="7" t="n"/>
      <c r="M182" s="7" t="n"/>
      <c r="N182" s="8" t="n"/>
      <c r="O182" s="9" t="n"/>
      <c r="P182" s="7" t="n"/>
    </row>
    <row r="183">
      <c r="A183" s="7" t="n"/>
      <c r="B183" s="7" t="n"/>
      <c r="C183" s="7" t="n"/>
      <c r="D183" s="7" t="n"/>
      <c r="E183" s="7" t="n"/>
      <c r="F183" s="7" t="n"/>
      <c r="G183" s="7" t="n"/>
      <c r="H183" s="7" t="n"/>
      <c r="I183" s="7" t="n"/>
      <c r="J183" s="7" t="n"/>
      <c r="K183" s="7" t="n"/>
      <c r="L183" s="7" t="n"/>
      <c r="M183" s="7" t="n"/>
      <c r="N183" s="8" t="n"/>
      <c r="O183" s="9" t="n"/>
      <c r="P183" s="7" t="n"/>
    </row>
    <row r="184">
      <c r="A184" s="7" t="n"/>
      <c r="B184" s="7" t="n"/>
      <c r="C184" s="7" t="n"/>
      <c r="D184" s="7" t="n"/>
      <c r="E184" s="7" t="n"/>
      <c r="F184" s="7" t="n"/>
      <c r="G184" s="7" t="n"/>
      <c r="H184" s="7" t="n"/>
      <c r="I184" s="7" t="n"/>
      <c r="J184" s="7" t="n"/>
      <c r="K184" s="7" t="n"/>
      <c r="L184" s="7" t="n"/>
      <c r="M184" s="7" t="n"/>
      <c r="N184" s="8" t="n"/>
      <c r="O184" s="9" t="n"/>
      <c r="P184" s="7" t="n"/>
    </row>
    <row r="185">
      <c r="A185" s="7" t="n"/>
      <c r="B185" s="7" t="n"/>
      <c r="C185" s="7" t="n"/>
      <c r="D185" s="7" t="n"/>
      <c r="E185" s="7" t="n"/>
      <c r="F185" s="7" t="n"/>
      <c r="G185" s="7" t="n"/>
      <c r="H185" s="7" t="n"/>
      <c r="I185" s="7" t="n"/>
      <c r="J185" s="7" t="n"/>
      <c r="K185" s="7" t="n"/>
      <c r="L185" s="7" t="n"/>
      <c r="M185" s="7" t="n"/>
      <c r="N185" s="8" t="n"/>
      <c r="O185" s="9" t="n"/>
      <c r="P185" s="7" t="n"/>
    </row>
    <row r="186">
      <c r="A186" s="7" t="n"/>
      <c r="B186" s="7" t="n"/>
      <c r="C186" s="7" t="n"/>
      <c r="D186" s="7" t="n"/>
      <c r="E186" s="7" t="n"/>
      <c r="F186" s="7" t="n"/>
      <c r="G186" s="7" t="n"/>
      <c r="H186" s="7" t="n"/>
      <c r="I186" s="7" t="n"/>
      <c r="J186" s="7" t="n"/>
      <c r="K186" s="7" t="n"/>
      <c r="L186" s="7" t="n"/>
      <c r="M186" s="7" t="n"/>
      <c r="N186" s="8" t="n"/>
      <c r="O186" s="9" t="n"/>
      <c r="P186" s="7" t="n"/>
    </row>
    <row r="187">
      <c r="A187" s="7" t="n"/>
      <c r="B187" s="7" t="n"/>
      <c r="C187" s="7" t="n"/>
      <c r="D187" s="7" t="n"/>
      <c r="E187" s="7" t="n"/>
      <c r="F187" s="7" t="n"/>
      <c r="G187" s="7" t="n"/>
      <c r="H187" s="7" t="n"/>
      <c r="I187" s="7" t="n"/>
      <c r="J187" s="7" t="n"/>
      <c r="K187" s="7" t="n"/>
      <c r="L187" s="7" t="n"/>
      <c r="M187" s="7" t="n"/>
      <c r="N187" s="8" t="n"/>
      <c r="O187" s="9" t="n"/>
      <c r="P187" s="7" t="n"/>
    </row>
    <row r="188">
      <c r="A188" s="7" t="n"/>
      <c r="B188" s="7" t="n"/>
      <c r="C188" s="7" t="n"/>
      <c r="D188" s="7" t="n"/>
      <c r="E188" s="7" t="n"/>
      <c r="F188" s="7" t="n"/>
      <c r="G188" s="7" t="n"/>
      <c r="H188" s="7" t="n"/>
      <c r="I188" s="7" t="n"/>
      <c r="J188" s="7" t="n"/>
      <c r="K188" s="7" t="n"/>
      <c r="L188" s="7" t="n"/>
      <c r="M188" s="7" t="n"/>
      <c r="N188" s="8" t="n"/>
      <c r="O188" s="9" t="n"/>
      <c r="P188" s="7" t="n"/>
    </row>
    <row r="189">
      <c r="A189" s="7" t="n"/>
      <c r="B189" s="7" t="n"/>
      <c r="C189" s="7" t="n"/>
      <c r="D189" s="7" t="n"/>
      <c r="E189" s="7" t="n"/>
      <c r="F189" s="7" t="n"/>
      <c r="G189" s="7" t="n"/>
      <c r="H189" s="7" t="n"/>
      <c r="I189" s="7" t="n"/>
      <c r="J189" s="7" t="n"/>
      <c r="K189" s="7" t="n"/>
      <c r="L189" s="7" t="n"/>
      <c r="M189" s="7" t="n"/>
      <c r="N189" s="8" t="n"/>
      <c r="O189" s="9" t="n"/>
      <c r="P189" s="7" t="n"/>
    </row>
    <row r="190">
      <c r="A190" s="7" t="n"/>
      <c r="B190" s="7" t="n"/>
      <c r="C190" s="7" t="n"/>
      <c r="D190" s="7" t="n"/>
      <c r="E190" s="7" t="n"/>
      <c r="F190" s="7" t="n"/>
      <c r="G190" s="7" t="n"/>
      <c r="H190" s="7" t="n"/>
      <c r="I190" s="7" t="n"/>
      <c r="J190" s="7" t="n"/>
      <c r="K190" s="7" t="n"/>
      <c r="L190" s="7" t="n"/>
      <c r="M190" s="7" t="n"/>
      <c r="N190" s="8" t="n"/>
      <c r="O190" s="9" t="n"/>
      <c r="P190" s="7" t="n"/>
    </row>
    <row r="191">
      <c r="A191" s="7" t="n"/>
      <c r="B191" s="7" t="n"/>
      <c r="C191" s="7" t="n"/>
      <c r="D191" s="7" t="n"/>
      <c r="E191" s="7" t="n"/>
      <c r="F191" s="7" t="n"/>
      <c r="G191" s="7" t="n"/>
      <c r="H191" s="7" t="n"/>
      <c r="I191" s="7" t="n"/>
      <c r="J191" s="7" t="n"/>
      <c r="K191" s="7" t="n"/>
      <c r="L191" s="7" t="n"/>
      <c r="M191" s="7" t="n"/>
      <c r="N191" s="8" t="n"/>
      <c r="O191" s="9" t="n"/>
      <c r="P191" s="7" t="n"/>
    </row>
    <row r="192">
      <c r="A192" s="7" t="n"/>
      <c r="B192" s="7" t="n"/>
      <c r="C192" s="7" t="n"/>
      <c r="D192" s="7" t="n"/>
      <c r="E192" s="7" t="n"/>
      <c r="F192" s="7" t="n"/>
      <c r="G192" s="7" t="n"/>
      <c r="H192" s="7" t="n"/>
      <c r="I192" s="7" t="n"/>
      <c r="J192" s="7" t="n"/>
      <c r="K192" s="7" t="n"/>
      <c r="L192" s="7" t="n"/>
      <c r="M192" s="7" t="n"/>
      <c r="N192" s="8" t="n"/>
      <c r="O192" s="9" t="n"/>
      <c r="P192" s="7" t="n"/>
    </row>
    <row r="193">
      <c r="A193" s="7" t="n"/>
      <c r="B193" s="7" t="n"/>
      <c r="C193" s="7" t="n"/>
      <c r="D193" s="7" t="n"/>
      <c r="E193" s="7" t="n"/>
      <c r="F193" s="7" t="n"/>
      <c r="G193" s="7" t="n"/>
      <c r="H193" s="7" t="n"/>
      <c r="I193" s="7" t="n"/>
      <c r="J193" s="7" t="n"/>
      <c r="K193" s="7" t="n"/>
      <c r="L193" s="7" t="n"/>
      <c r="M193" s="7" t="n"/>
      <c r="N193" s="8" t="n"/>
      <c r="O193" s="9" t="n"/>
      <c r="P193" s="7" t="n"/>
    </row>
    <row r="194">
      <c r="A194" s="7" t="n"/>
      <c r="B194" s="7" t="n"/>
      <c r="C194" s="7" t="n"/>
      <c r="D194" s="7" t="n"/>
      <c r="E194" s="7" t="n"/>
      <c r="F194" s="7" t="n"/>
      <c r="G194" s="7" t="n"/>
      <c r="H194" s="7" t="n"/>
      <c r="I194" s="7" t="n"/>
      <c r="J194" s="7" t="n"/>
      <c r="K194" s="7" t="n"/>
      <c r="L194" s="7" t="n"/>
      <c r="M194" s="7" t="n"/>
      <c r="N194" s="8" t="n"/>
      <c r="O194" s="9" t="n"/>
      <c r="P194" s="7" t="n"/>
    </row>
    <row r="195">
      <c r="A195" s="7" t="n"/>
      <c r="B195" s="7" t="n"/>
      <c r="C195" s="7" t="n"/>
      <c r="D195" s="7" t="n"/>
      <c r="E195" s="7" t="n"/>
      <c r="F195" s="7" t="n"/>
      <c r="G195" s="7" t="n"/>
      <c r="H195" s="7" t="n"/>
      <c r="I195" s="7" t="n"/>
      <c r="J195" s="7" t="n"/>
      <c r="K195" s="7" t="n"/>
      <c r="L195" s="7" t="n"/>
      <c r="M195" s="7" t="n"/>
      <c r="N195" s="8" t="n"/>
      <c r="O195" s="9" t="n"/>
      <c r="P195" s="7" t="n"/>
    </row>
    <row r="196">
      <c r="A196" s="7" t="n"/>
      <c r="B196" s="7" t="n"/>
      <c r="C196" s="7" t="n"/>
      <c r="D196" s="7" t="n"/>
      <c r="E196" s="7" t="n"/>
      <c r="F196" s="7" t="n"/>
      <c r="G196" s="7" t="n"/>
      <c r="H196" s="7" t="n"/>
      <c r="I196" s="7" t="n"/>
      <c r="J196" s="7" t="n"/>
      <c r="K196" s="7" t="n"/>
      <c r="L196" s="7" t="n"/>
      <c r="M196" s="7" t="n"/>
      <c r="N196" s="8" t="n"/>
      <c r="O196" s="9" t="n"/>
      <c r="P196" s="7" t="n"/>
    </row>
    <row r="197">
      <c r="A197" s="7" t="n"/>
      <c r="B197" s="7" t="n"/>
      <c r="C197" s="7" t="n"/>
      <c r="D197" s="7" t="n"/>
      <c r="E197" s="7" t="n"/>
      <c r="F197" s="7" t="n"/>
      <c r="G197" s="7" t="n"/>
      <c r="H197" s="7" t="n"/>
      <c r="I197" s="7" t="n"/>
      <c r="J197" s="7" t="n"/>
      <c r="K197" s="7" t="n"/>
      <c r="L197" s="7" t="n"/>
      <c r="M197" s="7" t="n"/>
      <c r="N197" s="8" t="n"/>
      <c r="O197" s="9" t="n"/>
      <c r="P197" s="7" t="n"/>
    </row>
    <row r="198">
      <c r="A198" s="7" t="n"/>
      <c r="B198" s="7" t="n"/>
      <c r="C198" s="7" t="n"/>
      <c r="D198" s="7" t="n"/>
      <c r="E198" s="7" t="n"/>
      <c r="F198" s="7" t="n"/>
      <c r="G198" s="7" t="n"/>
      <c r="H198" s="7" t="n"/>
      <c r="I198" s="7" t="n"/>
      <c r="J198" s="7" t="n"/>
      <c r="K198" s="7" t="n"/>
      <c r="L198" s="7" t="n"/>
      <c r="M198" s="7" t="n"/>
      <c r="N198" s="8" t="n"/>
      <c r="O198" s="9" t="n"/>
      <c r="P198" s="7" t="n"/>
    </row>
    <row r="199">
      <c r="A199" s="7" t="n"/>
      <c r="B199" s="7" t="n"/>
      <c r="C199" s="7" t="n"/>
      <c r="D199" s="7" t="n"/>
      <c r="E199" s="7" t="n"/>
      <c r="F199" s="7" t="n"/>
      <c r="G199" s="7" t="n"/>
      <c r="H199" s="7" t="n"/>
      <c r="I199" s="7" t="n"/>
      <c r="J199" s="7" t="n"/>
      <c r="K199" s="7" t="n"/>
      <c r="L199" s="7" t="n"/>
      <c r="M199" s="7" t="n"/>
      <c r="N199" s="8" t="n"/>
      <c r="O199" s="9" t="n"/>
      <c r="P199" s="7" t="n"/>
    </row>
    <row r="200">
      <c r="A200" s="7" t="n"/>
      <c r="B200" s="7" t="n"/>
      <c r="C200" s="7" t="n"/>
      <c r="D200" s="7" t="n"/>
      <c r="E200" s="7" t="n"/>
      <c r="F200" s="7" t="n"/>
      <c r="G200" s="7" t="n"/>
      <c r="H200" s="7" t="n"/>
      <c r="I200" s="7" t="n"/>
      <c r="J200" s="7" t="n"/>
      <c r="K200" s="7" t="n"/>
      <c r="L200" s="7" t="n"/>
      <c r="M200" s="7" t="n"/>
      <c r="N200" s="8" t="n"/>
      <c r="O200" s="9" t="n"/>
      <c r="P200" s="7" t="n"/>
    </row>
    <row r="201">
      <c r="A201" s="7" t="n"/>
      <c r="B201" s="7" t="n"/>
      <c r="C201" s="7" t="n"/>
      <c r="D201" s="7" t="n"/>
      <c r="E201" s="7" t="n"/>
      <c r="F201" s="7" t="n"/>
      <c r="G201" s="7" t="n"/>
      <c r="H201" s="7" t="n"/>
      <c r="I201" s="7" t="n"/>
      <c r="J201" s="7" t="n"/>
      <c r="K201" s="7" t="n"/>
      <c r="L201" s="7" t="n"/>
      <c r="M201" s="7" t="n"/>
      <c r="N201" s="8" t="n"/>
      <c r="O201" s="9" t="n"/>
      <c r="P201" s="7" t="n"/>
    </row>
  </sheetData>
  <autoFilter ref="A1:P201"/>
  <mergeCells count="1">
    <mergeCell ref="R2:R7"/>
  </mergeCells>
  <dataValidations count="4">
    <dataValidation sqref="A2:A7" showDropDown="0" showInputMessage="1" showErrorMessage="0" allowBlank="1" promptTitle="Sample rows: delete them" prompt="Rows 2 to 7 are examples. Type over them or delete the rows, then list your own machines, one per row."/>
    <dataValidation sqref="G2:G201" showDropDown="0" showInputMessage="0" showErrorMessage="1" allowBlank="1" errorTitle="Status" error="Use Available, Broken, In maintenance or Unavailable." type="list">
      <formula1>"Available,Broken,In maintenance,Unavailable"</formula1>
    </dataValidation>
    <dataValidation sqref="H2:H201" showDropDown="0" showInputMessage="0" showErrorMessage="1" allowBlank="1" errorTitle="Criticality" error="Use A (critical), B (important) or C (standard)." type="list">
      <formula1>"A,B,C"</formula1>
    </dataValidation>
    <dataValidation sqref="I2:I201" showDropDown="0" showInputMessage="0" showErrorMessage="1" allowBlank="1" errorTitle="Machine type" error="The free CMMS does not know this type, so it would leave it empty on import. Pick one from the list, or leave it empty." type="list" errorStyle="warning">
      <formula1>='How to use'!$B$25:$B$68</formula1>
    </dataValidation>
  </dataValidations>
  <pageMargins left="0.75" right="0.75" top="1" bottom="1" header="0.5" footer="0.5"/>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K2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1" customWidth="1" min="2" max="2"/>
    <col width="18" customWidth="1" min="3" max="3"/>
    <col width="7" customWidth="1" min="4" max="4"/>
    <col width="9" customWidth="1" min="5" max="5"/>
    <col width="12" customWidth="1" min="6" max="6"/>
    <col width="12" customWidth="1" min="7" max="7"/>
    <col width="9" customWidth="1" min="8" max="8"/>
    <col width="17" customWidth="1" min="9" max="9"/>
    <col width="22" customWidth="1" min="10" max="10"/>
    <col width="30" customWidth="1" min="11" max="11"/>
  </cols>
  <sheetData>
    <row r="1" ht="28" customHeight="1">
      <c r="A1" s="10" t="inlineStr">
        <is>
          <t>PM SCHEDULE</t>
        </is>
      </c>
    </row>
    <row r="2" ht="22" customHeight="1">
      <c r="A2" s="11" t="inlineStr">
        <is>
          <t>Overdue</t>
        </is>
      </c>
      <c r="B2" s="12">
        <f>COUNTIF(I5:I204,"Overdue")</f>
        <v>2</v>
      </c>
      <c r="C2" s="11" t="inlineStr">
        <is>
          <t>Due within 7 days</t>
        </is>
      </c>
      <c r="D2" s="12">
        <f>COUNTIF(I5:I204,"Due within 7 days")</f>
        <v>3</v>
      </c>
      <c r="E2" s="13" t="n"/>
      <c r="F2" s="11" t="inlineStr">
        <is>
          <t>PM tasks</t>
        </is>
      </c>
      <c r="G2" s="12">
        <f>COUNTA(A5:A204)</f>
        <v>9</v>
      </c>
    </row>
    <row r="3" ht="42" customHeight="1">
      <c r="A3" s="14" t="inlineStr">
        <is>
          <t>Sample rows: delete them. Rows 5 to 13 are examples. Sample dates follow today's date; type plain dates in your own rows. Type in the white columns; the grey columns (Machine, Next due, Days left, Status) are formulas, filled down to row 204. When a task is done, type the date in Last done and Next due moves on.</t>
        </is>
      </c>
    </row>
    <row r="4" ht="30" customHeight="1">
      <c r="A4" s="1" t="inlineStr">
        <is>
          <t>Task</t>
        </is>
      </c>
      <c r="B4" s="1" t="inlineStr">
        <is>
          <t>Machine code</t>
        </is>
      </c>
      <c r="C4" s="1" t="inlineStr">
        <is>
          <t>Machine</t>
        </is>
      </c>
      <c r="D4" s="1" t="inlineStr">
        <is>
          <t>Every</t>
        </is>
      </c>
      <c r="E4" s="1" t="inlineStr">
        <is>
          <t>Unit</t>
        </is>
      </c>
      <c r="F4" s="1" t="inlineStr">
        <is>
          <t>Last done</t>
        </is>
      </c>
      <c r="G4" s="1" t="inlineStr">
        <is>
          <t>Next due</t>
        </is>
      </c>
      <c r="H4" s="1" t="inlineStr">
        <is>
          <t>Days left</t>
        </is>
      </c>
      <c r="I4" s="1" t="inlineStr">
        <is>
          <t>Status</t>
        </is>
      </c>
      <c r="J4" s="1" t="inlineStr">
        <is>
          <t>Owner</t>
        </is>
      </c>
      <c r="K4" s="1" t="inlineStr">
        <is>
          <t>Notes</t>
        </is>
      </c>
    </row>
    <row r="5">
      <c r="A5" s="15" t="inlineStr">
        <is>
          <t>Lubricate the valve cams</t>
        </is>
      </c>
      <c r="B5" s="16" t="inlineStr">
        <is>
          <t>FL-01</t>
        </is>
      </c>
      <c r="C5" s="17" t="str">
        <f>IF(B5="","",IFERROR(INDEX(Machines!$A$2:$A$201,MATCH(B5,Machines!$B$2:$B$201,0)),"Not in Machines"))</f>
        <v>Bottle filler</v>
      </c>
      <c r="D5" s="18" t="n">
        <v>2</v>
      </c>
      <c r="E5" s="16" t="inlineStr">
        <is>
          <t>weeks</t>
        </is>
      </c>
      <c r="F5" s="19">
        <f>TODAY()-16</f>
        <v>46293</v>
      </c>
      <c r="G5" s="20">
        <f>IF(OR(A5="",NOT(ISNUMBER(F5)),NOT(ISNUMBER(D5))),"",IF(E5="days",F5+D5,IF(E5="weeks",F5+7*D5,IF(E5="months",EDATE(F5,D5),IF(E5="years",EDATE(F5,12*D5),"")))))</f>
        <v>46307</v>
      </c>
      <c r="H5" s="21">
        <f>IF(ISNUMBER(G5),G5-TODAY(),"")</f>
        <v>-2</v>
      </c>
      <c r="I5" s="17" t="str">
        <f>IF(A5="","",IF(NOT(ISNUMBER(G5)),"Enter last done",IF(G5&lt;TODAY(),"Overdue",IF(G5-TODAY()&lt;=7,"Due within 7 days","OK"))))</f>
        <v>Overdue</v>
      </c>
      <c r="J5" s="16" t="inlineStr">
        <is>
          <t>Mechanical technician</t>
        </is>
      </c>
      <c r="K5" s="15" t="inlineStr">
        <is>
          <t>Food grade EP2 grease only</t>
        </is>
      </c>
    </row>
    <row r="6">
      <c r="A6" s="15" t="inlineStr">
        <is>
          <t>Check the filler nozzles for drips and wear</t>
        </is>
      </c>
      <c r="B6" s="16" t="inlineStr">
        <is>
          <t>FL-01</t>
        </is>
      </c>
      <c r="C6" s="17" t="str">
        <f>IF(B6="","",IFERROR(INDEX(Machines!$A$2:$A$201,MATCH(B6,Machines!$B$2:$B$201,0)),"Not in Machines"))</f>
        <v>Bottle filler</v>
      </c>
      <c r="D6" s="18" t="n">
        <v>1</v>
      </c>
      <c r="E6" s="16" t="inlineStr">
        <is>
          <t>months</t>
        </is>
      </c>
      <c r="F6" s="19">
        <f>TODAY()-13</f>
        <v>46296</v>
      </c>
      <c r="G6" s="20">
        <f>IF(OR(A6="",NOT(ISNUMBER(F6)),NOT(ISNUMBER(D6))),"",IF(E6="days",F6+D6,IF(E6="weeks",F6+7*D6,IF(E6="months",EDATE(F6,D6),IF(E6="years",EDATE(F6,12*D6),"")))))</f>
        <v>46327</v>
      </c>
      <c r="H6" s="21">
        <f>IF(ISNUMBER(G6),G6-TODAY(),"")</f>
        <v>18</v>
      </c>
      <c r="I6" s="17" t="str">
        <f>IF(A6="","",IF(NOT(ISNUMBER(G6)),"Enter last done",IF(G6&lt;TODAY(),"Overdue",IF(G6-TODAY()&lt;=7,"Due within 7 days","OK"))))</f>
        <v>OK</v>
      </c>
      <c r="J6" s="16" t="inlineStr">
        <is>
          <t>Operator, Line 1</t>
        </is>
      </c>
      <c r="K6" s="15" t="n"/>
    </row>
    <row r="7">
      <c r="A7" s="15" t="inlineStr">
        <is>
          <t>Check capping torque with the torque tester</t>
        </is>
      </c>
      <c r="B7" s="16" t="inlineStr">
        <is>
          <t>CP-01</t>
        </is>
      </c>
      <c r="C7" s="17" t="str">
        <f>IF(B7="","",IFERROR(INDEX(Machines!$A$2:$A$201,MATCH(B7,Machines!$B$2:$B$201,0)),"Not in Machines"))</f>
        <v>Capper</v>
      </c>
      <c r="D7" s="18" t="n">
        <v>1</v>
      </c>
      <c r="E7" s="16" t="inlineStr">
        <is>
          <t>months</t>
        </is>
      </c>
      <c r="F7" s="19">
        <f>TODAY()-28</f>
        <v>46281</v>
      </c>
      <c r="G7" s="20">
        <f>IF(OR(A7="",NOT(ISNUMBER(F7)),NOT(ISNUMBER(D7))),"",IF(E7="days",F7+D7,IF(E7="weeks",F7+7*D7,IF(E7="months",EDATE(F7,D7),IF(E7="years",EDATE(F7,12*D7),"")))))</f>
        <v>46311</v>
      </c>
      <c r="H7" s="21">
        <f>IF(ISNUMBER(G7),G7-TODAY(),"")</f>
        <v>2</v>
      </c>
      <c r="I7" s="17" t="str">
        <f>IF(A7="","",IF(NOT(ISNUMBER(G7)),"Enter last done",IF(G7&lt;TODAY(),"Overdue",IF(G7-TODAY()&lt;=7,"Due within 7 days","OK"))))</f>
        <v>Due within 7 days</v>
      </c>
      <c r="J7" s="16" t="inlineStr">
        <is>
          <t>Mechanical technician</t>
        </is>
      </c>
      <c r="K7" s="15" t="n"/>
    </row>
    <row r="8">
      <c r="A8" s="15" t="inlineStr">
        <is>
          <t>Clean the label sensors, check the glue roller</t>
        </is>
      </c>
      <c r="B8" s="16" t="inlineStr">
        <is>
          <t>LB-01</t>
        </is>
      </c>
      <c r="C8" s="17" t="str">
        <f>IF(B8="","",IFERROR(INDEX(Machines!$A$2:$A$201,MATCH(B8,Machines!$B$2:$B$201,0)),"Not in Machines"))</f>
        <v>Labeler</v>
      </c>
      <c r="D8" s="18" t="n">
        <v>1</v>
      </c>
      <c r="E8" s="16" t="inlineStr">
        <is>
          <t>months</t>
        </is>
      </c>
      <c r="F8" s="19">
        <f>TODAY()-6</f>
        <v>46303</v>
      </c>
      <c r="G8" s="20">
        <f>IF(OR(A8="",NOT(ISNUMBER(F8)),NOT(ISNUMBER(D8))),"",IF(E8="days",F8+D8,IF(E8="weeks",F8+7*D8,IF(E8="months",EDATE(F8,D8),IF(E8="years",EDATE(F8,12*D8),"")))))</f>
        <v>46334</v>
      </c>
      <c r="H8" s="21">
        <f>IF(ISNUMBER(G8),G8-TODAY(),"")</f>
        <v>25</v>
      </c>
      <c r="I8" s="17" t="str">
        <f>IF(A8="","",IF(NOT(ISNUMBER(G8)),"Enter last done",IF(G8&lt;TODAY(),"Overdue",IF(G8-TODAY()&lt;=7,"Due within 7 days","OK"))))</f>
        <v>OK</v>
      </c>
      <c r="J8" s="16" t="inlineStr">
        <is>
          <t>Electrician</t>
        </is>
      </c>
      <c r="K8" s="15" t="n"/>
    </row>
    <row r="9">
      <c r="A9" s="15" t="inlineStr">
        <is>
          <t>Check the glue nozzles and the hose filter</t>
        </is>
      </c>
      <c r="B9" s="16" t="inlineStr">
        <is>
          <t>CS-01</t>
        </is>
      </c>
      <c r="C9" s="17" t="str">
        <f>IF(B9="","",IFERROR(INDEX(Machines!$A$2:$A$201,MATCH(B9,Machines!$B$2:$B$201,0)),"Not in Machines"))</f>
        <v>Case packer</v>
      </c>
      <c r="D9" s="18" t="n">
        <v>2</v>
      </c>
      <c r="E9" s="16" t="inlineStr">
        <is>
          <t>weeks</t>
        </is>
      </c>
      <c r="F9" s="19">
        <f>TODAY()-8</f>
        <v>46301</v>
      </c>
      <c r="G9" s="20">
        <f>IF(OR(A9="",NOT(ISNUMBER(F9)),NOT(ISNUMBER(D9))),"",IF(E9="days",F9+D9,IF(E9="weeks",F9+7*D9,IF(E9="months",EDATE(F9,D9),IF(E9="years",EDATE(F9,12*D9),"")))))</f>
        <v>46315</v>
      </c>
      <c r="H9" s="21">
        <f>IF(ISNUMBER(G9),G9-TODAY(),"")</f>
        <v>6</v>
      </c>
      <c r="I9" s="17" t="str">
        <f>IF(A9="","",IF(NOT(ISNUMBER(G9)),"Enter last done",IF(G9&lt;TODAY(),"Overdue",IF(G9-TODAY()&lt;=7,"Due within 7 days","OK"))))</f>
        <v>Due within 7 days</v>
      </c>
      <c r="J9" s="16" t="inlineStr">
        <is>
          <t>Mechanical technician</t>
        </is>
      </c>
      <c r="K9" s="15" t="n"/>
    </row>
    <row r="10">
      <c r="A10" s="15" t="inlineStr">
        <is>
          <t>Change the compressor oil and oil filter</t>
        </is>
      </c>
      <c r="B10" s="16" t="inlineStr">
        <is>
          <t>AC-01</t>
        </is>
      </c>
      <c r="C10" s="17" t="str">
        <f>IF(B10="","",IFERROR(INDEX(Machines!$A$2:$A$201,MATCH(B10,Machines!$B$2:$B$201,0)),"Not in Machines"))</f>
        <v>Air compressor 1</v>
      </c>
      <c r="D10" s="18" t="n">
        <v>6</v>
      </c>
      <c r="E10" s="16" t="inlineStr">
        <is>
          <t>months</t>
        </is>
      </c>
      <c r="F10" s="19">
        <f>TODAY()-195</f>
        <v>46114</v>
      </c>
      <c r="G10" s="20">
        <f>IF(OR(A10="",NOT(ISNUMBER(F10)),NOT(ISNUMBER(D10))),"",IF(E10="days",F10+D10,IF(E10="weeks",F10+7*D10,IF(E10="months",EDATE(F10,D10),IF(E10="years",EDATE(F10,12*D10),"")))))</f>
        <v>46297</v>
      </c>
      <c r="H10" s="21">
        <f>IF(ISNUMBER(G10),G10-TODAY(),"")</f>
        <v>-12</v>
      </c>
      <c r="I10" s="17" t="str">
        <f>IF(A10="","",IF(NOT(ISNUMBER(G10)),"Enter last done",IF(G10&lt;TODAY(),"Overdue",IF(G10-TODAY()&lt;=7,"Due within 7 days","OK"))))</f>
        <v>Overdue</v>
      </c>
      <c r="J10" s="16" t="inlineStr">
        <is>
          <t>Mechanical technician</t>
        </is>
      </c>
      <c r="K10" s="15" t="inlineStr">
        <is>
          <t>Or every 2,000 running hours, whichever comes first</t>
        </is>
      </c>
    </row>
    <row r="11">
      <c r="A11" s="15" t="inlineStr">
        <is>
          <t>Drain the condensate and check the air dryer</t>
        </is>
      </c>
      <c r="B11" s="16" t="inlineStr">
        <is>
          <t>AC-01</t>
        </is>
      </c>
      <c r="C11" s="17" t="str">
        <f>IF(B11="","",IFERROR(INDEX(Machines!$A$2:$A$201,MATCH(B11,Machines!$B$2:$B$201,0)),"Not in Machines"))</f>
        <v>Air compressor 1</v>
      </c>
      <c r="D11" s="18" t="n">
        <v>2</v>
      </c>
      <c r="E11" s="16" t="inlineStr">
        <is>
          <t>weeks</t>
        </is>
      </c>
      <c r="F11" s="19">
        <f>TODAY()-10</f>
        <v>46299</v>
      </c>
      <c r="G11" s="20">
        <f>IF(OR(A11="",NOT(ISNUMBER(F11)),NOT(ISNUMBER(D11))),"",IF(E11="days",F11+D11,IF(E11="weeks",F11+7*D11,IF(E11="months",EDATE(F11,D11),IF(E11="years",EDATE(F11,12*D11),"")))))</f>
        <v>46313</v>
      </c>
      <c r="H11" s="21">
        <f>IF(ISNUMBER(G11),G11-TODAY(),"")</f>
        <v>4</v>
      </c>
      <c r="I11" s="17" t="str">
        <f>IF(A11="","",IF(NOT(ISNUMBER(G11)),"Enter last done",IF(G11&lt;TODAY(),"Overdue",IF(G11-TODAY()&lt;=7,"Due within 7 days","OK"))))</f>
        <v>Due within 7 days</v>
      </c>
      <c r="J11" s="16" t="inlineStr">
        <is>
          <t>Mechanical technician</t>
        </is>
      </c>
      <c r="K11" s="15" t="n"/>
    </row>
    <row r="12">
      <c r="A12" s="15" t="inlineStr">
        <is>
          <t>Check belt tracking, tension and the tail pulley bearing</t>
        </is>
      </c>
      <c r="B12" s="16" t="inlineStr">
        <is>
          <t>CV-03</t>
        </is>
      </c>
      <c r="C12" s="17" t="str">
        <f>IF(B12="","",IFERROR(INDEX(Machines!$A$2:$A$201,MATCH(B12,Machines!$B$2:$B$201,0)),"Not in Machines"))</f>
        <v>Infeed conveyor</v>
      </c>
      <c r="D12" s="18" t="n">
        <v>1</v>
      </c>
      <c r="E12" s="16" t="inlineStr">
        <is>
          <t>months</t>
        </is>
      </c>
      <c r="F12" s="19">
        <f>TODAY()-14</f>
        <v>46295</v>
      </c>
      <c r="G12" s="20">
        <f>IF(OR(A12="",NOT(ISNUMBER(F12)),NOT(ISNUMBER(D12))),"",IF(E12="days",F12+D12,IF(E12="weeks",F12+7*D12,IF(E12="months",EDATE(F12,D12),IF(E12="years",EDATE(F12,12*D12),"")))))</f>
        <v>46325</v>
      </c>
      <c r="H12" s="21">
        <f>IF(ISNUMBER(G12),G12-TODAY(),"")</f>
        <v>16</v>
      </c>
      <c r="I12" s="17" t="str">
        <f>IF(A12="","",IF(NOT(ISNUMBER(G12)),"Enter last done",IF(G12&lt;TODAY(),"Overdue",IF(G12-TODAY()&lt;=7,"Due within 7 days","OK"))))</f>
        <v>OK</v>
      </c>
      <c r="J12" s="16" t="inlineStr">
        <is>
          <t>Mechanical technician</t>
        </is>
      </c>
      <c r="K12" s="15" t="n"/>
    </row>
    <row r="13">
      <c r="A13" s="15" t="inlineStr">
        <is>
          <t>Inspect guards and safety interlocks</t>
        </is>
      </c>
      <c r="B13" s="16" t="inlineStr">
        <is>
          <t>CV-03</t>
        </is>
      </c>
      <c r="C13" s="17" t="str">
        <f>IF(B13="","",IFERROR(INDEX(Machines!$A$2:$A$201,MATCH(B13,Machines!$B$2:$B$201,0)),"Not in Machines"))</f>
        <v>Infeed conveyor</v>
      </c>
      <c r="D13" s="18" t="n">
        <v>1</v>
      </c>
      <c r="E13" s="16" t="inlineStr">
        <is>
          <t>years</t>
        </is>
      </c>
      <c r="F13" s="19">
        <f>TODAY()-328</f>
        <v>45981</v>
      </c>
      <c r="G13" s="20">
        <f>IF(OR(A13="",NOT(ISNUMBER(F13)),NOT(ISNUMBER(D13))),"",IF(E13="days",F13+D13,IF(E13="weeks",F13+7*D13,IF(E13="months",EDATE(F13,D13),IF(E13="years",EDATE(F13,12*D13),"")))))</f>
        <v>46346</v>
      </c>
      <c r="H13" s="21">
        <f>IF(ISNUMBER(G13),G13-TODAY(),"")</f>
        <v>37</v>
      </c>
      <c r="I13" s="17" t="str">
        <f>IF(A13="","",IF(NOT(ISNUMBER(G13)),"Enter last done",IF(G13&lt;TODAY(),"Overdue",IF(G13-TODAY()&lt;=7,"Due within 7 days","OK"))))</f>
        <v>OK</v>
      </c>
      <c r="J13" s="16" t="inlineStr">
        <is>
          <t>Electrician</t>
        </is>
      </c>
      <c r="K13" s="15" t="n"/>
    </row>
    <row r="14">
      <c r="A14" s="22" t="n"/>
      <c r="B14" s="23" t="n"/>
      <c r="C14" s="17" t="str">
        <f>IF(B14="","",IFERROR(INDEX(Machines!$A$2:$A$201,MATCH(B14,Machines!$B$2:$B$201,0)),"Not in Machines"))</f>
        <v/>
      </c>
      <c r="D14" s="24" t="n"/>
      <c r="E14" s="23" t="n"/>
      <c r="F14" s="25" t="n"/>
      <c r="G14" s="20" t="str">
        <f>IF(OR(A14="",NOT(ISNUMBER(F14)),NOT(ISNUMBER(D14))),"",IF(E14="days",F14+D14,IF(E14="weeks",F14+7*D14,IF(E14="months",EDATE(F14,D14),IF(E14="years",EDATE(F14,12*D14),"")))))</f>
        <v/>
      </c>
      <c r="H14" s="21" t="str">
        <f>IF(ISNUMBER(G14),G14-TODAY(),"")</f>
        <v/>
      </c>
      <c r="I14" s="17" t="str">
        <f>IF(A14="","",IF(NOT(ISNUMBER(G14)),"Enter last done",IF(G14&lt;TODAY(),"Overdue",IF(G14-TODAY()&lt;=7,"Due within 7 days","OK"))))</f>
        <v/>
      </c>
      <c r="J14" s="23" t="n"/>
      <c r="K14" s="22" t="n"/>
    </row>
    <row r="15">
      <c r="A15" s="22" t="n"/>
      <c r="B15" s="23" t="n"/>
      <c r="C15" s="17" t="str">
        <f>IF(B15="","",IFERROR(INDEX(Machines!$A$2:$A$201,MATCH(B15,Machines!$B$2:$B$201,0)),"Not in Machines"))</f>
        <v/>
      </c>
      <c r="D15" s="24" t="n"/>
      <c r="E15" s="23" t="n"/>
      <c r="F15" s="25" t="n"/>
      <c r="G15" s="20" t="str">
        <f>IF(OR(A15="",NOT(ISNUMBER(F15)),NOT(ISNUMBER(D15))),"",IF(E15="days",F15+D15,IF(E15="weeks",F15+7*D15,IF(E15="months",EDATE(F15,D15),IF(E15="years",EDATE(F15,12*D15),"")))))</f>
        <v/>
      </c>
      <c r="H15" s="21" t="str">
        <f>IF(ISNUMBER(G15),G15-TODAY(),"")</f>
        <v/>
      </c>
      <c r="I15" s="17" t="str">
        <f>IF(A15="","",IF(NOT(ISNUMBER(G15)),"Enter last done",IF(G15&lt;TODAY(),"Overdue",IF(G15-TODAY()&lt;=7,"Due within 7 days","OK"))))</f>
        <v/>
      </c>
      <c r="J15" s="23" t="n"/>
      <c r="K15" s="22" t="n"/>
    </row>
    <row r="16">
      <c r="A16" s="22" t="n"/>
      <c r="B16" s="23" t="n"/>
      <c r="C16" s="17" t="str">
        <f>IF(B16="","",IFERROR(INDEX(Machines!$A$2:$A$201,MATCH(B16,Machines!$B$2:$B$201,0)),"Not in Machines"))</f>
        <v/>
      </c>
      <c r="D16" s="24" t="n"/>
      <c r="E16" s="23" t="n"/>
      <c r="F16" s="25" t="n"/>
      <c r="G16" s="20" t="str">
        <f>IF(OR(A16="",NOT(ISNUMBER(F16)),NOT(ISNUMBER(D16))),"",IF(E16="days",F16+D16,IF(E16="weeks",F16+7*D16,IF(E16="months",EDATE(F16,D16),IF(E16="years",EDATE(F16,12*D16),"")))))</f>
        <v/>
      </c>
      <c r="H16" s="21" t="str">
        <f>IF(ISNUMBER(G16),G16-TODAY(),"")</f>
        <v/>
      </c>
      <c r="I16" s="17" t="str">
        <f>IF(A16="","",IF(NOT(ISNUMBER(G16)),"Enter last done",IF(G16&lt;TODAY(),"Overdue",IF(G16-TODAY()&lt;=7,"Due within 7 days","OK"))))</f>
        <v/>
      </c>
      <c r="J16" s="23" t="n"/>
      <c r="K16" s="22" t="n"/>
    </row>
    <row r="17">
      <c r="A17" s="22" t="n"/>
      <c r="B17" s="23" t="n"/>
      <c r="C17" s="17" t="str">
        <f>IF(B17="","",IFERROR(INDEX(Machines!$A$2:$A$201,MATCH(B17,Machines!$B$2:$B$201,0)),"Not in Machines"))</f>
        <v/>
      </c>
      <c r="D17" s="24" t="n"/>
      <c r="E17" s="23" t="n"/>
      <c r="F17" s="25" t="n"/>
      <c r="G17" s="20" t="str">
        <f>IF(OR(A17="",NOT(ISNUMBER(F17)),NOT(ISNUMBER(D17))),"",IF(E17="days",F17+D17,IF(E17="weeks",F17+7*D17,IF(E17="months",EDATE(F17,D17),IF(E17="years",EDATE(F17,12*D17),"")))))</f>
        <v/>
      </c>
      <c r="H17" s="21" t="str">
        <f>IF(ISNUMBER(G17),G17-TODAY(),"")</f>
        <v/>
      </c>
      <c r="I17" s="17" t="str">
        <f>IF(A17="","",IF(NOT(ISNUMBER(G17)),"Enter last done",IF(G17&lt;TODAY(),"Overdue",IF(G17-TODAY()&lt;=7,"Due within 7 days","OK"))))</f>
        <v/>
      </c>
      <c r="J17" s="23" t="n"/>
      <c r="K17" s="22" t="n"/>
    </row>
    <row r="18">
      <c r="A18" s="22" t="n"/>
      <c r="B18" s="23" t="n"/>
      <c r="C18" s="17" t="str">
        <f>IF(B18="","",IFERROR(INDEX(Machines!$A$2:$A$201,MATCH(B18,Machines!$B$2:$B$201,0)),"Not in Machines"))</f>
        <v/>
      </c>
      <c r="D18" s="24" t="n"/>
      <c r="E18" s="23" t="n"/>
      <c r="F18" s="25" t="n"/>
      <c r="G18" s="20" t="str">
        <f>IF(OR(A18="",NOT(ISNUMBER(F18)),NOT(ISNUMBER(D18))),"",IF(E18="days",F18+D18,IF(E18="weeks",F18+7*D18,IF(E18="months",EDATE(F18,D18),IF(E18="years",EDATE(F18,12*D18),"")))))</f>
        <v/>
      </c>
      <c r="H18" s="21" t="str">
        <f>IF(ISNUMBER(G18),G18-TODAY(),"")</f>
        <v/>
      </c>
      <c r="I18" s="17" t="str">
        <f>IF(A18="","",IF(NOT(ISNUMBER(G18)),"Enter last done",IF(G18&lt;TODAY(),"Overdue",IF(G18-TODAY()&lt;=7,"Due within 7 days","OK"))))</f>
        <v/>
      </c>
      <c r="J18" s="23" t="n"/>
      <c r="K18" s="22" t="n"/>
    </row>
    <row r="19">
      <c r="A19" s="22" t="n"/>
      <c r="B19" s="23" t="n"/>
      <c r="C19" s="17" t="str">
        <f>IF(B19="","",IFERROR(INDEX(Machines!$A$2:$A$201,MATCH(B19,Machines!$B$2:$B$201,0)),"Not in Machines"))</f>
        <v/>
      </c>
      <c r="D19" s="24" t="n"/>
      <c r="E19" s="23" t="n"/>
      <c r="F19" s="25" t="n"/>
      <c r="G19" s="20" t="str">
        <f>IF(OR(A19="",NOT(ISNUMBER(F19)),NOT(ISNUMBER(D19))),"",IF(E19="days",F19+D19,IF(E19="weeks",F19+7*D19,IF(E19="months",EDATE(F19,D19),IF(E19="years",EDATE(F19,12*D19),"")))))</f>
        <v/>
      </c>
      <c r="H19" s="21" t="str">
        <f>IF(ISNUMBER(G19),G19-TODAY(),"")</f>
        <v/>
      </c>
      <c r="I19" s="17" t="str">
        <f>IF(A19="","",IF(NOT(ISNUMBER(G19)),"Enter last done",IF(G19&lt;TODAY(),"Overdue",IF(G19-TODAY()&lt;=7,"Due within 7 days","OK"))))</f>
        <v/>
      </c>
      <c r="J19" s="23" t="n"/>
      <c r="K19" s="22" t="n"/>
    </row>
    <row r="20">
      <c r="A20" s="22" t="n"/>
      <c r="B20" s="23" t="n"/>
      <c r="C20" s="17" t="str">
        <f>IF(B20="","",IFERROR(INDEX(Machines!$A$2:$A$201,MATCH(B20,Machines!$B$2:$B$201,0)),"Not in Machines"))</f>
        <v/>
      </c>
      <c r="D20" s="24" t="n"/>
      <c r="E20" s="23" t="n"/>
      <c r="F20" s="25" t="n"/>
      <c r="G20" s="20" t="str">
        <f>IF(OR(A20="",NOT(ISNUMBER(F20)),NOT(ISNUMBER(D20))),"",IF(E20="days",F20+D20,IF(E20="weeks",F20+7*D20,IF(E20="months",EDATE(F20,D20),IF(E20="years",EDATE(F20,12*D20),"")))))</f>
        <v/>
      </c>
      <c r="H20" s="21" t="str">
        <f>IF(ISNUMBER(G20),G20-TODAY(),"")</f>
        <v/>
      </c>
      <c r="I20" s="17" t="str">
        <f>IF(A20="","",IF(NOT(ISNUMBER(G20)),"Enter last done",IF(G20&lt;TODAY(),"Overdue",IF(G20-TODAY()&lt;=7,"Due within 7 days","OK"))))</f>
        <v/>
      </c>
      <c r="J20" s="23" t="n"/>
      <c r="K20" s="22" t="n"/>
    </row>
    <row r="21">
      <c r="A21" s="22" t="n"/>
      <c r="B21" s="23" t="n"/>
      <c r="C21" s="17" t="str">
        <f>IF(B21="","",IFERROR(INDEX(Machines!$A$2:$A$201,MATCH(B21,Machines!$B$2:$B$201,0)),"Not in Machines"))</f>
        <v/>
      </c>
      <c r="D21" s="24" t="n"/>
      <c r="E21" s="23" t="n"/>
      <c r="F21" s="25" t="n"/>
      <c r="G21" s="20" t="str">
        <f>IF(OR(A21="",NOT(ISNUMBER(F21)),NOT(ISNUMBER(D21))),"",IF(E21="days",F21+D21,IF(E21="weeks",F21+7*D21,IF(E21="months",EDATE(F21,D21),IF(E21="years",EDATE(F21,12*D21),"")))))</f>
        <v/>
      </c>
      <c r="H21" s="21" t="str">
        <f>IF(ISNUMBER(G21),G21-TODAY(),"")</f>
        <v/>
      </c>
      <c r="I21" s="17" t="str">
        <f>IF(A21="","",IF(NOT(ISNUMBER(G21)),"Enter last done",IF(G21&lt;TODAY(),"Overdue",IF(G21-TODAY()&lt;=7,"Due within 7 days","OK"))))</f>
        <v/>
      </c>
      <c r="J21" s="23" t="n"/>
      <c r="K21" s="22" t="n"/>
    </row>
    <row r="22">
      <c r="A22" s="22" t="n"/>
      <c r="B22" s="23" t="n"/>
      <c r="C22" s="17" t="str">
        <f>IF(B22="","",IFERROR(INDEX(Machines!$A$2:$A$201,MATCH(B22,Machines!$B$2:$B$201,0)),"Not in Machines"))</f>
        <v/>
      </c>
      <c r="D22" s="24" t="n"/>
      <c r="E22" s="23" t="n"/>
      <c r="F22" s="25" t="n"/>
      <c r="G22" s="20" t="str">
        <f>IF(OR(A22="",NOT(ISNUMBER(F22)),NOT(ISNUMBER(D22))),"",IF(E22="days",F22+D22,IF(E22="weeks",F22+7*D22,IF(E22="months",EDATE(F22,D22),IF(E22="years",EDATE(F22,12*D22),"")))))</f>
        <v/>
      </c>
      <c r="H22" s="21" t="str">
        <f>IF(ISNUMBER(G22),G22-TODAY(),"")</f>
        <v/>
      </c>
      <c r="I22" s="17" t="str">
        <f>IF(A22="","",IF(NOT(ISNUMBER(G22)),"Enter last done",IF(G22&lt;TODAY(),"Overdue",IF(G22-TODAY()&lt;=7,"Due within 7 days","OK"))))</f>
        <v/>
      </c>
      <c r="J22" s="23" t="n"/>
      <c r="K22" s="22" t="n"/>
    </row>
    <row r="23">
      <c r="A23" s="22" t="n"/>
      <c r="B23" s="23" t="n"/>
      <c r="C23" s="17" t="str">
        <f>IF(B23="","",IFERROR(INDEX(Machines!$A$2:$A$201,MATCH(B23,Machines!$B$2:$B$201,0)),"Not in Machines"))</f>
        <v/>
      </c>
      <c r="D23" s="24" t="n"/>
      <c r="E23" s="23" t="n"/>
      <c r="F23" s="25" t="n"/>
      <c r="G23" s="20" t="str">
        <f>IF(OR(A23="",NOT(ISNUMBER(F23)),NOT(ISNUMBER(D23))),"",IF(E23="days",F23+D23,IF(E23="weeks",F23+7*D23,IF(E23="months",EDATE(F23,D23),IF(E23="years",EDATE(F23,12*D23),"")))))</f>
        <v/>
      </c>
      <c r="H23" s="21" t="str">
        <f>IF(ISNUMBER(G23),G23-TODAY(),"")</f>
        <v/>
      </c>
      <c r="I23" s="17" t="str">
        <f>IF(A23="","",IF(NOT(ISNUMBER(G23)),"Enter last done",IF(G23&lt;TODAY(),"Overdue",IF(G23-TODAY()&lt;=7,"Due within 7 days","OK"))))</f>
        <v/>
      </c>
      <c r="J23" s="23" t="n"/>
      <c r="K23" s="22" t="n"/>
    </row>
    <row r="24">
      <c r="A24" s="22" t="n"/>
      <c r="B24" s="23" t="n"/>
      <c r="C24" s="17" t="str">
        <f>IF(B24="","",IFERROR(INDEX(Machines!$A$2:$A$201,MATCH(B24,Machines!$B$2:$B$201,0)),"Not in Machines"))</f>
        <v/>
      </c>
      <c r="D24" s="24" t="n"/>
      <c r="E24" s="23" t="n"/>
      <c r="F24" s="25" t="n"/>
      <c r="G24" s="20" t="str">
        <f>IF(OR(A24="",NOT(ISNUMBER(F24)),NOT(ISNUMBER(D24))),"",IF(E24="days",F24+D24,IF(E24="weeks",F24+7*D24,IF(E24="months",EDATE(F24,D24),IF(E24="years",EDATE(F24,12*D24),"")))))</f>
        <v/>
      </c>
      <c r="H24" s="21" t="str">
        <f>IF(ISNUMBER(G24),G24-TODAY(),"")</f>
        <v/>
      </c>
      <c r="I24" s="17" t="str">
        <f>IF(A24="","",IF(NOT(ISNUMBER(G24)),"Enter last done",IF(G24&lt;TODAY(),"Overdue",IF(G24-TODAY()&lt;=7,"Due within 7 days","OK"))))</f>
        <v/>
      </c>
      <c r="J24" s="23" t="n"/>
      <c r="K24" s="22" t="n"/>
    </row>
    <row r="25">
      <c r="A25" s="22" t="n"/>
      <c r="B25" s="23" t="n"/>
      <c r="C25" s="17" t="str">
        <f>IF(B25="","",IFERROR(INDEX(Machines!$A$2:$A$201,MATCH(B25,Machines!$B$2:$B$201,0)),"Not in Machines"))</f>
        <v/>
      </c>
      <c r="D25" s="24" t="n"/>
      <c r="E25" s="23" t="n"/>
      <c r="F25" s="25" t="n"/>
      <c r="G25" s="20" t="str">
        <f>IF(OR(A25="",NOT(ISNUMBER(F25)),NOT(ISNUMBER(D25))),"",IF(E25="days",F25+D25,IF(E25="weeks",F25+7*D25,IF(E25="months",EDATE(F25,D25),IF(E25="years",EDATE(F25,12*D25),"")))))</f>
        <v/>
      </c>
      <c r="H25" s="21" t="str">
        <f>IF(ISNUMBER(G25),G25-TODAY(),"")</f>
        <v/>
      </c>
      <c r="I25" s="17" t="str">
        <f>IF(A25="","",IF(NOT(ISNUMBER(G25)),"Enter last done",IF(G25&lt;TODAY(),"Overdue",IF(G25-TODAY()&lt;=7,"Due within 7 days","OK"))))</f>
        <v/>
      </c>
      <c r="J25" s="23" t="n"/>
      <c r="K25" s="22" t="n"/>
    </row>
    <row r="26">
      <c r="A26" s="22" t="n"/>
      <c r="B26" s="23" t="n"/>
      <c r="C26" s="17" t="str">
        <f>IF(B26="","",IFERROR(INDEX(Machines!$A$2:$A$201,MATCH(B26,Machines!$B$2:$B$201,0)),"Not in Machines"))</f>
        <v/>
      </c>
      <c r="D26" s="24" t="n"/>
      <c r="E26" s="23" t="n"/>
      <c r="F26" s="25" t="n"/>
      <c r="G26" s="20" t="str">
        <f>IF(OR(A26="",NOT(ISNUMBER(F26)),NOT(ISNUMBER(D26))),"",IF(E26="days",F26+D26,IF(E26="weeks",F26+7*D26,IF(E26="months",EDATE(F26,D26),IF(E26="years",EDATE(F26,12*D26),"")))))</f>
        <v/>
      </c>
      <c r="H26" s="21" t="str">
        <f>IF(ISNUMBER(G26),G26-TODAY(),"")</f>
        <v/>
      </c>
      <c r="I26" s="17" t="str">
        <f>IF(A26="","",IF(NOT(ISNUMBER(G26)),"Enter last done",IF(G26&lt;TODAY(),"Overdue",IF(G26-TODAY()&lt;=7,"Due within 7 days","OK"))))</f>
        <v/>
      </c>
      <c r="J26" s="23" t="n"/>
      <c r="K26" s="22" t="n"/>
    </row>
    <row r="27">
      <c r="A27" s="22" t="n"/>
      <c r="B27" s="23" t="n"/>
      <c r="C27" s="17" t="str">
        <f>IF(B27="","",IFERROR(INDEX(Machines!$A$2:$A$201,MATCH(B27,Machines!$B$2:$B$201,0)),"Not in Machines"))</f>
        <v/>
      </c>
      <c r="D27" s="24" t="n"/>
      <c r="E27" s="23" t="n"/>
      <c r="F27" s="25" t="n"/>
      <c r="G27" s="20" t="str">
        <f>IF(OR(A27="",NOT(ISNUMBER(F27)),NOT(ISNUMBER(D27))),"",IF(E27="days",F27+D27,IF(E27="weeks",F27+7*D27,IF(E27="months",EDATE(F27,D27),IF(E27="years",EDATE(F27,12*D27),"")))))</f>
        <v/>
      </c>
      <c r="H27" s="21" t="str">
        <f>IF(ISNUMBER(G27),G27-TODAY(),"")</f>
        <v/>
      </c>
      <c r="I27" s="17" t="str">
        <f>IF(A27="","",IF(NOT(ISNUMBER(G27)),"Enter last done",IF(G27&lt;TODAY(),"Overdue",IF(G27-TODAY()&lt;=7,"Due within 7 days","OK"))))</f>
        <v/>
      </c>
      <c r="J27" s="23" t="n"/>
      <c r="K27" s="22" t="n"/>
    </row>
    <row r="28">
      <c r="A28" s="22" t="n"/>
      <c r="B28" s="23" t="n"/>
      <c r="C28" s="17" t="str">
        <f>IF(B28="","",IFERROR(INDEX(Machines!$A$2:$A$201,MATCH(B28,Machines!$B$2:$B$201,0)),"Not in Machines"))</f>
        <v/>
      </c>
      <c r="D28" s="24" t="n"/>
      <c r="E28" s="23" t="n"/>
      <c r="F28" s="25" t="n"/>
      <c r="G28" s="20" t="str">
        <f>IF(OR(A28="",NOT(ISNUMBER(F28)),NOT(ISNUMBER(D28))),"",IF(E28="days",F28+D28,IF(E28="weeks",F28+7*D28,IF(E28="months",EDATE(F28,D28),IF(E28="years",EDATE(F28,12*D28),"")))))</f>
        <v/>
      </c>
      <c r="H28" s="21" t="str">
        <f>IF(ISNUMBER(G28),G28-TODAY(),"")</f>
        <v/>
      </c>
      <c r="I28" s="17" t="str">
        <f>IF(A28="","",IF(NOT(ISNUMBER(G28)),"Enter last done",IF(G28&lt;TODAY(),"Overdue",IF(G28-TODAY()&lt;=7,"Due within 7 days","OK"))))</f>
        <v/>
      </c>
      <c r="J28" s="23" t="n"/>
      <c r="K28" s="22" t="n"/>
    </row>
    <row r="29">
      <c r="A29" s="22" t="n"/>
      <c r="B29" s="23" t="n"/>
      <c r="C29" s="17" t="str">
        <f>IF(B29="","",IFERROR(INDEX(Machines!$A$2:$A$201,MATCH(B29,Machines!$B$2:$B$201,0)),"Not in Machines"))</f>
        <v/>
      </c>
      <c r="D29" s="24" t="n"/>
      <c r="E29" s="23" t="n"/>
      <c r="F29" s="25" t="n"/>
      <c r="G29" s="20" t="str">
        <f>IF(OR(A29="",NOT(ISNUMBER(F29)),NOT(ISNUMBER(D29))),"",IF(E29="days",F29+D29,IF(E29="weeks",F29+7*D29,IF(E29="months",EDATE(F29,D29),IF(E29="years",EDATE(F29,12*D29),"")))))</f>
        <v/>
      </c>
      <c r="H29" s="21" t="str">
        <f>IF(ISNUMBER(G29),G29-TODAY(),"")</f>
        <v/>
      </c>
      <c r="I29" s="17" t="str">
        <f>IF(A29="","",IF(NOT(ISNUMBER(G29)),"Enter last done",IF(G29&lt;TODAY(),"Overdue",IF(G29-TODAY()&lt;=7,"Due within 7 days","OK"))))</f>
        <v/>
      </c>
      <c r="J29" s="23" t="n"/>
      <c r="K29" s="22" t="n"/>
    </row>
    <row r="30">
      <c r="A30" s="22" t="n"/>
      <c r="B30" s="23" t="n"/>
      <c r="C30" s="17" t="str">
        <f>IF(B30="","",IFERROR(INDEX(Machines!$A$2:$A$201,MATCH(B30,Machines!$B$2:$B$201,0)),"Not in Machines"))</f>
        <v/>
      </c>
      <c r="D30" s="24" t="n"/>
      <c r="E30" s="23" t="n"/>
      <c r="F30" s="25" t="n"/>
      <c r="G30" s="20" t="str">
        <f>IF(OR(A30="",NOT(ISNUMBER(F30)),NOT(ISNUMBER(D30))),"",IF(E30="days",F30+D30,IF(E30="weeks",F30+7*D30,IF(E30="months",EDATE(F30,D30),IF(E30="years",EDATE(F30,12*D30),"")))))</f>
        <v/>
      </c>
      <c r="H30" s="21" t="str">
        <f>IF(ISNUMBER(G30),G30-TODAY(),"")</f>
        <v/>
      </c>
      <c r="I30" s="17" t="str">
        <f>IF(A30="","",IF(NOT(ISNUMBER(G30)),"Enter last done",IF(G30&lt;TODAY(),"Overdue",IF(G30-TODAY()&lt;=7,"Due within 7 days","OK"))))</f>
        <v/>
      </c>
      <c r="J30" s="23" t="n"/>
      <c r="K30" s="22" t="n"/>
    </row>
    <row r="31">
      <c r="A31" s="22" t="n"/>
      <c r="B31" s="23" t="n"/>
      <c r="C31" s="17" t="str">
        <f>IF(B31="","",IFERROR(INDEX(Machines!$A$2:$A$201,MATCH(B31,Machines!$B$2:$B$201,0)),"Not in Machines"))</f>
        <v/>
      </c>
      <c r="D31" s="24" t="n"/>
      <c r="E31" s="23" t="n"/>
      <c r="F31" s="25" t="n"/>
      <c r="G31" s="20" t="str">
        <f>IF(OR(A31="",NOT(ISNUMBER(F31)),NOT(ISNUMBER(D31))),"",IF(E31="days",F31+D31,IF(E31="weeks",F31+7*D31,IF(E31="months",EDATE(F31,D31),IF(E31="years",EDATE(F31,12*D31),"")))))</f>
        <v/>
      </c>
      <c r="H31" s="21" t="str">
        <f>IF(ISNUMBER(G31),G31-TODAY(),"")</f>
        <v/>
      </c>
      <c r="I31" s="17" t="str">
        <f>IF(A31="","",IF(NOT(ISNUMBER(G31)),"Enter last done",IF(G31&lt;TODAY(),"Overdue",IF(G31-TODAY()&lt;=7,"Due within 7 days","OK"))))</f>
        <v/>
      </c>
      <c r="J31" s="23" t="n"/>
      <c r="K31" s="22" t="n"/>
    </row>
    <row r="32">
      <c r="A32" s="22" t="n"/>
      <c r="B32" s="23" t="n"/>
      <c r="C32" s="17" t="str">
        <f>IF(B32="","",IFERROR(INDEX(Machines!$A$2:$A$201,MATCH(B32,Machines!$B$2:$B$201,0)),"Not in Machines"))</f>
        <v/>
      </c>
      <c r="D32" s="24" t="n"/>
      <c r="E32" s="23" t="n"/>
      <c r="F32" s="25" t="n"/>
      <c r="G32" s="20" t="str">
        <f>IF(OR(A32="",NOT(ISNUMBER(F32)),NOT(ISNUMBER(D32))),"",IF(E32="days",F32+D32,IF(E32="weeks",F32+7*D32,IF(E32="months",EDATE(F32,D32),IF(E32="years",EDATE(F32,12*D32),"")))))</f>
        <v/>
      </c>
      <c r="H32" s="21" t="str">
        <f>IF(ISNUMBER(G32),G32-TODAY(),"")</f>
        <v/>
      </c>
      <c r="I32" s="17" t="str">
        <f>IF(A32="","",IF(NOT(ISNUMBER(G32)),"Enter last done",IF(G32&lt;TODAY(),"Overdue",IF(G32-TODAY()&lt;=7,"Due within 7 days","OK"))))</f>
        <v/>
      </c>
      <c r="J32" s="23" t="n"/>
      <c r="K32" s="22" t="n"/>
    </row>
    <row r="33">
      <c r="A33" s="22" t="n"/>
      <c r="B33" s="23" t="n"/>
      <c r="C33" s="17" t="str">
        <f>IF(B33="","",IFERROR(INDEX(Machines!$A$2:$A$201,MATCH(B33,Machines!$B$2:$B$201,0)),"Not in Machines"))</f>
        <v/>
      </c>
      <c r="D33" s="24" t="n"/>
      <c r="E33" s="23" t="n"/>
      <c r="F33" s="25" t="n"/>
      <c r="G33" s="20" t="str">
        <f>IF(OR(A33="",NOT(ISNUMBER(F33)),NOT(ISNUMBER(D33))),"",IF(E33="days",F33+D33,IF(E33="weeks",F33+7*D33,IF(E33="months",EDATE(F33,D33),IF(E33="years",EDATE(F33,12*D33),"")))))</f>
        <v/>
      </c>
      <c r="H33" s="21" t="str">
        <f>IF(ISNUMBER(G33),G33-TODAY(),"")</f>
        <v/>
      </c>
      <c r="I33" s="17" t="str">
        <f>IF(A33="","",IF(NOT(ISNUMBER(G33)),"Enter last done",IF(G33&lt;TODAY(),"Overdue",IF(G33-TODAY()&lt;=7,"Due within 7 days","OK"))))</f>
        <v/>
      </c>
      <c r="J33" s="23" t="n"/>
      <c r="K33" s="22" t="n"/>
    </row>
    <row r="34">
      <c r="A34" s="22" t="n"/>
      <c r="B34" s="23" t="n"/>
      <c r="C34" s="17" t="str">
        <f>IF(B34="","",IFERROR(INDEX(Machines!$A$2:$A$201,MATCH(B34,Machines!$B$2:$B$201,0)),"Not in Machines"))</f>
        <v/>
      </c>
      <c r="D34" s="24" t="n"/>
      <c r="E34" s="23" t="n"/>
      <c r="F34" s="25" t="n"/>
      <c r="G34" s="20" t="str">
        <f>IF(OR(A34="",NOT(ISNUMBER(F34)),NOT(ISNUMBER(D34))),"",IF(E34="days",F34+D34,IF(E34="weeks",F34+7*D34,IF(E34="months",EDATE(F34,D34),IF(E34="years",EDATE(F34,12*D34),"")))))</f>
        <v/>
      </c>
      <c r="H34" s="21" t="str">
        <f>IF(ISNUMBER(G34),G34-TODAY(),"")</f>
        <v/>
      </c>
      <c r="I34" s="17" t="str">
        <f>IF(A34="","",IF(NOT(ISNUMBER(G34)),"Enter last done",IF(G34&lt;TODAY(),"Overdue",IF(G34-TODAY()&lt;=7,"Due within 7 days","OK"))))</f>
        <v/>
      </c>
      <c r="J34" s="23" t="n"/>
      <c r="K34" s="22" t="n"/>
    </row>
    <row r="35">
      <c r="A35" s="22" t="n"/>
      <c r="B35" s="23" t="n"/>
      <c r="C35" s="17" t="str">
        <f>IF(B35="","",IFERROR(INDEX(Machines!$A$2:$A$201,MATCH(B35,Machines!$B$2:$B$201,0)),"Not in Machines"))</f>
        <v/>
      </c>
      <c r="D35" s="24" t="n"/>
      <c r="E35" s="23" t="n"/>
      <c r="F35" s="25" t="n"/>
      <c r="G35" s="20" t="str">
        <f>IF(OR(A35="",NOT(ISNUMBER(F35)),NOT(ISNUMBER(D35))),"",IF(E35="days",F35+D35,IF(E35="weeks",F35+7*D35,IF(E35="months",EDATE(F35,D35),IF(E35="years",EDATE(F35,12*D35),"")))))</f>
        <v/>
      </c>
      <c r="H35" s="21" t="str">
        <f>IF(ISNUMBER(G35),G35-TODAY(),"")</f>
        <v/>
      </c>
      <c r="I35" s="17" t="str">
        <f>IF(A35="","",IF(NOT(ISNUMBER(G35)),"Enter last done",IF(G35&lt;TODAY(),"Overdue",IF(G35-TODAY()&lt;=7,"Due within 7 days","OK"))))</f>
        <v/>
      </c>
      <c r="J35" s="23" t="n"/>
      <c r="K35" s="22" t="n"/>
    </row>
    <row r="36">
      <c r="A36" s="22" t="n"/>
      <c r="B36" s="23" t="n"/>
      <c r="C36" s="17" t="str">
        <f>IF(B36="","",IFERROR(INDEX(Machines!$A$2:$A$201,MATCH(B36,Machines!$B$2:$B$201,0)),"Not in Machines"))</f>
        <v/>
      </c>
      <c r="D36" s="24" t="n"/>
      <c r="E36" s="23" t="n"/>
      <c r="F36" s="25" t="n"/>
      <c r="G36" s="20" t="str">
        <f>IF(OR(A36="",NOT(ISNUMBER(F36)),NOT(ISNUMBER(D36))),"",IF(E36="days",F36+D36,IF(E36="weeks",F36+7*D36,IF(E36="months",EDATE(F36,D36),IF(E36="years",EDATE(F36,12*D36),"")))))</f>
        <v/>
      </c>
      <c r="H36" s="21" t="str">
        <f>IF(ISNUMBER(G36),G36-TODAY(),"")</f>
        <v/>
      </c>
      <c r="I36" s="17" t="str">
        <f>IF(A36="","",IF(NOT(ISNUMBER(G36)),"Enter last done",IF(G36&lt;TODAY(),"Overdue",IF(G36-TODAY()&lt;=7,"Due within 7 days","OK"))))</f>
        <v/>
      </c>
      <c r="J36" s="23" t="n"/>
      <c r="K36" s="22" t="n"/>
    </row>
    <row r="37">
      <c r="A37" s="22" t="n"/>
      <c r="B37" s="23" t="n"/>
      <c r="C37" s="17" t="str">
        <f>IF(B37="","",IFERROR(INDEX(Machines!$A$2:$A$201,MATCH(B37,Machines!$B$2:$B$201,0)),"Not in Machines"))</f>
        <v/>
      </c>
      <c r="D37" s="24" t="n"/>
      <c r="E37" s="23" t="n"/>
      <c r="F37" s="25" t="n"/>
      <c r="G37" s="20" t="str">
        <f>IF(OR(A37="",NOT(ISNUMBER(F37)),NOT(ISNUMBER(D37))),"",IF(E37="days",F37+D37,IF(E37="weeks",F37+7*D37,IF(E37="months",EDATE(F37,D37),IF(E37="years",EDATE(F37,12*D37),"")))))</f>
        <v/>
      </c>
      <c r="H37" s="21" t="str">
        <f>IF(ISNUMBER(G37),G37-TODAY(),"")</f>
        <v/>
      </c>
      <c r="I37" s="17" t="str">
        <f>IF(A37="","",IF(NOT(ISNUMBER(G37)),"Enter last done",IF(G37&lt;TODAY(),"Overdue",IF(G37-TODAY()&lt;=7,"Due within 7 days","OK"))))</f>
        <v/>
      </c>
      <c r="J37" s="23" t="n"/>
      <c r="K37" s="22" t="n"/>
    </row>
    <row r="38">
      <c r="A38" s="22" t="n"/>
      <c r="B38" s="23" t="n"/>
      <c r="C38" s="17" t="str">
        <f>IF(B38="","",IFERROR(INDEX(Machines!$A$2:$A$201,MATCH(B38,Machines!$B$2:$B$201,0)),"Not in Machines"))</f>
        <v/>
      </c>
      <c r="D38" s="24" t="n"/>
      <c r="E38" s="23" t="n"/>
      <c r="F38" s="25" t="n"/>
      <c r="G38" s="20" t="str">
        <f>IF(OR(A38="",NOT(ISNUMBER(F38)),NOT(ISNUMBER(D38))),"",IF(E38="days",F38+D38,IF(E38="weeks",F38+7*D38,IF(E38="months",EDATE(F38,D38),IF(E38="years",EDATE(F38,12*D38),"")))))</f>
        <v/>
      </c>
      <c r="H38" s="21" t="str">
        <f>IF(ISNUMBER(G38),G38-TODAY(),"")</f>
        <v/>
      </c>
      <c r="I38" s="17" t="str">
        <f>IF(A38="","",IF(NOT(ISNUMBER(G38)),"Enter last done",IF(G38&lt;TODAY(),"Overdue",IF(G38-TODAY()&lt;=7,"Due within 7 days","OK"))))</f>
        <v/>
      </c>
      <c r="J38" s="23" t="n"/>
      <c r="K38" s="22" t="n"/>
    </row>
    <row r="39">
      <c r="A39" s="22" t="n"/>
      <c r="B39" s="23" t="n"/>
      <c r="C39" s="17" t="str">
        <f>IF(B39="","",IFERROR(INDEX(Machines!$A$2:$A$201,MATCH(B39,Machines!$B$2:$B$201,0)),"Not in Machines"))</f>
        <v/>
      </c>
      <c r="D39" s="24" t="n"/>
      <c r="E39" s="23" t="n"/>
      <c r="F39" s="25" t="n"/>
      <c r="G39" s="20" t="str">
        <f>IF(OR(A39="",NOT(ISNUMBER(F39)),NOT(ISNUMBER(D39))),"",IF(E39="days",F39+D39,IF(E39="weeks",F39+7*D39,IF(E39="months",EDATE(F39,D39),IF(E39="years",EDATE(F39,12*D39),"")))))</f>
        <v/>
      </c>
      <c r="H39" s="21" t="str">
        <f>IF(ISNUMBER(G39),G39-TODAY(),"")</f>
        <v/>
      </c>
      <c r="I39" s="17" t="str">
        <f>IF(A39="","",IF(NOT(ISNUMBER(G39)),"Enter last done",IF(G39&lt;TODAY(),"Overdue",IF(G39-TODAY()&lt;=7,"Due within 7 days","OK"))))</f>
        <v/>
      </c>
      <c r="J39" s="23" t="n"/>
      <c r="K39" s="22" t="n"/>
    </row>
    <row r="40">
      <c r="A40" s="22" t="n"/>
      <c r="B40" s="23" t="n"/>
      <c r="C40" s="17" t="str">
        <f>IF(B40="","",IFERROR(INDEX(Machines!$A$2:$A$201,MATCH(B40,Machines!$B$2:$B$201,0)),"Not in Machines"))</f>
        <v/>
      </c>
      <c r="D40" s="24" t="n"/>
      <c r="E40" s="23" t="n"/>
      <c r="F40" s="25" t="n"/>
      <c r="G40" s="20" t="str">
        <f>IF(OR(A40="",NOT(ISNUMBER(F40)),NOT(ISNUMBER(D40))),"",IF(E40="days",F40+D40,IF(E40="weeks",F40+7*D40,IF(E40="months",EDATE(F40,D40),IF(E40="years",EDATE(F40,12*D40),"")))))</f>
        <v/>
      </c>
      <c r="H40" s="21" t="str">
        <f>IF(ISNUMBER(G40),G40-TODAY(),"")</f>
        <v/>
      </c>
      <c r="I40" s="17" t="str">
        <f>IF(A40="","",IF(NOT(ISNUMBER(G40)),"Enter last done",IF(G40&lt;TODAY(),"Overdue",IF(G40-TODAY()&lt;=7,"Due within 7 days","OK"))))</f>
        <v/>
      </c>
      <c r="J40" s="23" t="n"/>
      <c r="K40" s="22" t="n"/>
    </row>
    <row r="41">
      <c r="A41" s="22" t="n"/>
      <c r="B41" s="23" t="n"/>
      <c r="C41" s="17" t="str">
        <f>IF(B41="","",IFERROR(INDEX(Machines!$A$2:$A$201,MATCH(B41,Machines!$B$2:$B$201,0)),"Not in Machines"))</f>
        <v/>
      </c>
      <c r="D41" s="24" t="n"/>
      <c r="E41" s="23" t="n"/>
      <c r="F41" s="25" t="n"/>
      <c r="G41" s="20" t="str">
        <f>IF(OR(A41="",NOT(ISNUMBER(F41)),NOT(ISNUMBER(D41))),"",IF(E41="days",F41+D41,IF(E41="weeks",F41+7*D41,IF(E41="months",EDATE(F41,D41),IF(E41="years",EDATE(F41,12*D41),"")))))</f>
        <v/>
      </c>
      <c r="H41" s="21" t="str">
        <f>IF(ISNUMBER(G41),G41-TODAY(),"")</f>
        <v/>
      </c>
      <c r="I41" s="17" t="str">
        <f>IF(A41="","",IF(NOT(ISNUMBER(G41)),"Enter last done",IF(G41&lt;TODAY(),"Overdue",IF(G41-TODAY()&lt;=7,"Due within 7 days","OK"))))</f>
        <v/>
      </c>
      <c r="J41" s="23" t="n"/>
      <c r="K41" s="22" t="n"/>
    </row>
    <row r="42">
      <c r="A42" s="22" t="n"/>
      <c r="B42" s="23" t="n"/>
      <c r="C42" s="17" t="str">
        <f>IF(B42="","",IFERROR(INDEX(Machines!$A$2:$A$201,MATCH(B42,Machines!$B$2:$B$201,0)),"Not in Machines"))</f>
        <v/>
      </c>
      <c r="D42" s="24" t="n"/>
      <c r="E42" s="23" t="n"/>
      <c r="F42" s="25" t="n"/>
      <c r="G42" s="20" t="str">
        <f>IF(OR(A42="",NOT(ISNUMBER(F42)),NOT(ISNUMBER(D42))),"",IF(E42="days",F42+D42,IF(E42="weeks",F42+7*D42,IF(E42="months",EDATE(F42,D42),IF(E42="years",EDATE(F42,12*D42),"")))))</f>
        <v/>
      </c>
      <c r="H42" s="21" t="str">
        <f>IF(ISNUMBER(G42),G42-TODAY(),"")</f>
        <v/>
      </c>
      <c r="I42" s="17" t="str">
        <f>IF(A42="","",IF(NOT(ISNUMBER(G42)),"Enter last done",IF(G42&lt;TODAY(),"Overdue",IF(G42-TODAY()&lt;=7,"Due within 7 days","OK"))))</f>
        <v/>
      </c>
      <c r="J42" s="23" t="n"/>
      <c r="K42" s="22" t="n"/>
    </row>
    <row r="43">
      <c r="A43" s="22" t="n"/>
      <c r="B43" s="23" t="n"/>
      <c r="C43" s="17" t="str">
        <f>IF(B43="","",IFERROR(INDEX(Machines!$A$2:$A$201,MATCH(B43,Machines!$B$2:$B$201,0)),"Not in Machines"))</f>
        <v/>
      </c>
      <c r="D43" s="24" t="n"/>
      <c r="E43" s="23" t="n"/>
      <c r="F43" s="25" t="n"/>
      <c r="G43" s="20" t="str">
        <f>IF(OR(A43="",NOT(ISNUMBER(F43)),NOT(ISNUMBER(D43))),"",IF(E43="days",F43+D43,IF(E43="weeks",F43+7*D43,IF(E43="months",EDATE(F43,D43),IF(E43="years",EDATE(F43,12*D43),"")))))</f>
        <v/>
      </c>
      <c r="H43" s="21" t="str">
        <f>IF(ISNUMBER(G43),G43-TODAY(),"")</f>
        <v/>
      </c>
      <c r="I43" s="17" t="str">
        <f>IF(A43="","",IF(NOT(ISNUMBER(G43)),"Enter last done",IF(G43&lt;TODAY(),"Overdue",IF(G43-TODAY()&lt;=7,"Due within 7 days","OK"))))</f>
        <v/>
      </c>
      <c r="J43" s="23" t="n"/>
      <c r="K43" s="22" t="n"/>
    </row>
    <row r="44">
      <c r="A44" s="22" t="n"/>
      <c r="B44" s="23" t="n"/>
      <c r="C44" s="17" t="str">
        <f>IF(B44="","",IFERROR(INDEX(Machines!$A$2:$A$201,MATCH(B44,Machines!$B$2:$B$201,0)),"Not in Machines"))</f>
        <v/>
      </c>
      <c r="D44" s="24" t="n"/>
      <c r="E44" s="23" t="n"/>
      <c r="F44" s="25" t="n"/>
      <c r="G44" s="20" t="str">
        <f>IF(OR(A44="",NOT(ISNUMBER(F44)),NOT(ISNUMBER(D44))),"",IF(E44="days",F44+D44,IF(E44="weeks",F44+7*D44,IF(E44="months",EDATE(F44,D44),IF(E44="years",EDATE(F44,12*D44),"")))))</f>
        <v/>
      </c>
      <c r="H44" s="21" t="str">
        <f>IF(ISNUMBER(G44),G44-TODAY(),"")</f>
        <v/>
      </c>
      <c r="I44" s="17" t="str">
        <f>IF(A44="","",IF(NOT(ISNUMBER(G44)),"Enter last done",IF(G44&lt;TODAY(),"Overdue",IF(G44-TODAY()&lt;=7,"Due within 7 days","OK"))))</f>
        <v/>
      </c>
      <c r="J44" s="23" t="n"/>
      <c r="K44" s="22" t="n"/>
    </row>
    <row r="45">
      <c r="A45" s="22" t="n"/>
      <c r="B45" s="23" t="n"/>
      <c r="C45" s="17" t="str">
        <f>IF(B45="","",IFERROR(INDEX(Machines!$A$2:$A$201,MATCH(B45,Machines!$B$2:$B$201,0)),"Not in Machines"))</f>
        <v/>
      </c>
      <c r="D45" s="24" t="n"/>
      <c r="E45" s="23" t="n"/>
      <c r="F45" s="25" t="n"/>
      <c r="G45" s="20" t="str">
        <f>IF(OR(A45="",NOT(ISNUMBER(F45)),NOT(ISNUMBER(D45))),"",IF(E45="days",F45+D45,IF(E45="weeks",F45+7*D45,IF(E45="months",EDATE(F45,D45),IF(E45="years",EDATE(F45,12*D45),"")))))</f>
        <v/>
      </c>
      <c r="H45" s="21" t="str">
        <f>IF(ISNUMBER(G45),G45-TODAY(),"")</f>
        <v/>
      </c>
      <c r="I45" s="17" t="str">
        <f>IF(A45="","",IF(NOT(ISNUMBER(G45)),"Enter last done",IF(G45&lt;TODAY(),"Overdue",IF(G45-TODAY()&lt;=7,"Due within 7 days","OK"))))</f>
        <v/>
      </c>
      <c r="J45" s="23" t="n"/>
      <c r="K45" s="22" t="n"/>
    </row>
    <row r="46">
      <c r="A46" s="22" t="n"/>
      <c r="B46" s="23" t="n"/>
      <c r="C46" s="17" t="str">
        <f>IF(B46="","",IFERROR(INDEX(Machines!$A$2:$A$201,MATCH(B46,Machines!$B$2:$B$201,0)),"Not in Machines"))</f>
        <v/>
      </c>
      <c r="D46" s="24" t="n"/>
      <c r="E46" s="23" t="n"/>
      <c r="F46" s="25" t="n"/>
      <c r="G46" s="20" t="str">
        <f>IF(OR(A46="",NOT(ISNUMBER(F46)),NOT(ISNUMBER(D46))),"",IF(E46="days",F46+D46,IF(E46="weeks",F46+7*D46,IF(E46="months",EDATE(F46,D46),IF(E46="years",EDATE(F46,12*D46),"")))))</f>
        <v/>
      </c>
      <c r="H46" s="21" t="str">
        <f>IF(ISNUMBER(G46),G46-TODAY(),"")</f>
        <v/>
      </c>
      <c r="I46" s="17" t="str">
        <f>IF(A46="","",IF(NOT(ISNUMBER(G46)),"Enter last done",IF(G46&lt;TODAY(),"Overdue",IF(G46-TODAY()&lt;=7,"Due within 7 days","OK"))))</f>
        <v/>
      </c>
      <c r="J46" s="23" t="n"/>
      <c r="K46" s="22" t="n"/>
    </row>
    <row r="47">
      <c r="A47" s="22" t="n"/>
      <c r="B47" s="23" t="n"/>
      <c r="C47" s="17" t="str">
        <f>IF(B47="","",IFERROR(INDEX(Machines!$A$2:$A$201,MATCH(B47,Machines!$B$2:$B$201,0)),"Not in Machines"))</f>
        <v/>
      </c>
      <c r="D47" s="24" t="n"/>
      <c r="E47" s="23" t="n"/>
      <c r="F47" s="25" t="n"/>
      <c r="G47" s="20" t="str">
        <f>IF(OR(A47="",NOT(ISNUMBER(F47)),NOT(ISNUMBER(D47))),"",IF(E47="days",F47+D47,IF(E47="weeks",F47+7*D47,IF(E47="months",EDATE(F47,D47),IF(E47="years",EDATE(F47,12*D47),"")))))</f>
        <v/>
      </c>
      <c r="H47" s="21" t="str">
        <f>IF(ISNUMBER(G47),G47-TODAY(),"")</f>
        <v/>
      </c>
      <c r="I47" s="17" t="str">
        <f>IF(A47="","",IF(NOT(ISNUMBER(G47)),"Enter last done",IF(G47&lt;TODAY(),"Overdue",IF(G47-TODAY()&lt;=7,"Due within 7 days","OK"))))</f>
        <v/>
      </c>
      <c r="J47" s="23" t="n"/>
      <c r="K47" s="22" t="n"/>
    </row>
    <row r="48">
      <c r="A48" s="22" t="n"/>
      <c r="B48" s="23" t="n"/>
      <c r="C48" s="17" t="str">
        <f>IF(B48="","",IFERROR(INDEX(Machines!$A$2:$A$201,MATCH(B48,Machines!$B$2:$B$201,0)),"Not in Machines"))</f>
        <v/>
      </c>
      <c r="D48" s="24" t="n"/>
      <c r="E48" s="23" t="n"/>
      <c r="F48" s="25" t="n"/>
      <c r="G48" s="20" t="str">
        <f>IF(OR(A48="",NOT(ISNUMBER(F48)),NOT(ISNUMBER(D48))),"",IF(E48="days",F48+D48,IF(E48="weeks",F48+7*D48,IF(E48="months",EDATE(F48,D48),IF(E48="years",EDATE(F48,12*D48),"")))))</f>
        <v/>
      </c>
      <c r="H48" s="21" t="str">
        <f>IF(ISNUMBER(G48),G48-TODAY(),"")</f>
        <v/>
      </c>
      <c r="I48" s="17" t="str">
        <f>IF(A48="","",IF(NOT(ISNUMBER(G48)),"Enter last done",IF(G48&lt;TODAY(),"Overdue",IF(G48-TODAY()&lt;=7,"Due within 7 days","OK"))))</f>
        <v/>
      </c>
      <c r="J48" s="23" t="n"/>
      <c r="K48" s="22" t="n"/>
    </row>
    <row r="49">
      <c r="A49" s="22" t="n"/>
      <c r="B49" s="23" t="n"/>
      <c r="C49" s="17" t="str">
        <f>IF(B49="","",IFERROR(INDEX(Machines!$A$2:$A$201,MATCH(B49,Machines!$B$2:$B$201,0)),"Not in Machines"))</f>
        <v/>
      </c>
      <c r="D49" s="24" t="n"/>
      <c r="E49" s="23" t="n"/>
      <c r="F49" s="25" t="n"/>
      <c r="G49" s="20" t="str">
        <f>IF(OR(A49="",NOT(ISNUMBER(F49)),NOT(ISNUMBER(D49))),"",IF(E49="days",F49+D49,IF(E49="weeks",F49+7*D49,IF(E49="months",EDATE(F49,D49),IF(E49="years",EDATE(F49,12*D49),"")))))</f>
        <v/>
      </c>
      <c r="H49" s="21" t="str">
        <f>IF(ISNUMBER(G49),G49-TODAY(),"")</f>
        <v/>
      </c>
      <c r="I49" s="17" t="str">
        <f>IF(A49="","",IF(NOT(ISNUMBER(G49)),"Enter last done",IF(G49&lt;TODAY(),"Overdue",IF(G49-TODAY()&lt;=7,"Due within 7 days","OK"))))</f>
        <v/>
      </c>
      <c r="J49" s="23" t="n"/>
      <c r="K49" s="22" t="n"/>
    </row>
    <row r="50">
      <c r="A50" s="22" t="n"/>
      <c r="B50" s="23" t="n"/>
      <c r="C50" s="17" t="str">
        <f>IF(B50="","",IFERROR(INDEX(Machines!$A$2:$A$201,MATCH(B50,Machines!$B$2:$B$201,0)),"Not in Machines"))</f>
        <v/>
      </c>
      <c r="D50" s="24" t="n"/>
      <c r="E50" s="23" t="n"/>
      <c r="F50" s="25" t="n"/>
      <c r="G50" s="20" t="str">
        <f>IF(OR(A50="",NOT(ISNUMBER(F50)),NOT(ISNUMBER(D50))),"",IF(E50="days",F50+D50,IF(E50="weeks",F50+7*D50,IF(E50="months",EDATE(F50,D50),IF(E50="years",EDATE(F50,12*D50),"")))))</f>
        <v/>
      </c>
      <c r="H50" s="21" t="str">
        <f>IF(ISNUMBER(G50),G50-TODAY(),"")</f>
        <v/>
      </c>
      <c r="I50" s="17" t="str">
        <f>IF(A50="","",IF(NOT(ISNUMBER(G50)),"Enter last done",IF(G50&lt;TODAY(),"Overdue",IF(G50-TODAY()&lt;=7,"Due within 7 days","OK"))))</f>
        <v/>
      </c>
      <c r="J50" s="23" t="n"/>
      <c r="K50" s="22" t="n"/>
    </row>
    <row r="51">
      <c r="A51" s="22" t="n"/>
      <c r="B51" s="23" t="n"/>
      <c r="C51" s="17" t="str">
        <f>IF(B51="","",IFERROR(INDEX(Machines!$A$2:$A$201,MATCH(B51,Machines!$B$2:$B$201,0)),"Not in Machines"))</f>
        <v/>
      </c>
      <c r="D51" s="24" t="n"/>
      <c r="E51" s="23" t="n"/>
      <c r="F51" s="25" t="n"/>
      <c r="G51" s="20" t="str">
        <f>IF(OR(A51="",NOT(ISNUMBER(F51)),NOT(ISNUMBER(D51))),"",IF(E51="days",F51+D51,IF(E51="weeks",F51+7*D51,IF(E51="months",EDATE(F51,D51),IF(E51="years",EDATE(F51,12*D51),"")))))</f>
        <v/>
      </c>
      <c r="H51" s="21" t="str">
        <f>IF(ISNUMBER(G51),G51-TODAY(),"")</f>
        <v/>
      </c>
      <c r="I51" s="17" t="str">
        <f>IF(A51="","",IF(NOT(ISNUMBER(G51)),"Enter last done",IF(G51&lt;TODAY(),"Overdue",IF(G51-TODAY()&lt;=7,"Due within 7 days","OK"))))</f>
        <v/>
      </c>
      <c r="J51" s="23" t="n"/>
      <c r="K51" s="22" t="n"/>
    </row>
    <row r="52">
      <c r="A52" s="22" t="n"/>
      <c r="B52" s="23" t="n"/>
      <c r="C52" s="17" t="str">
        <f>IF(B52="","",IFERROR(INDEX(Machines!$A$2:$A$201,MATCH(B52,Machines!$B$2:$B$201,0)),"Not in Machines"))</f>
        <v/>
      </c>
      <c r="D52" s="24" t="n"/>
      <c r="E52" s="23" t="n"/>
      <c r="F52" s="25" t="n"/>
      <c r="G52" s="20" t="str">
        <f>IF(OR(A52="",NOT(ISNUMBER(F52)),NOT(ISNUMBER(D52))),"",IF(E52="days",F52+D52,IF(E52="weeks",F52+7*D52,IF(E52="months",EDATE(F52,D52),IF(E52="years",EDATE(F52,12*D52),"")))))</f>
        <v/>
      </c>
      <c r="H52" s="21" t="str">
        <f>IF(ISNUMBER(G52),G52-TODAY(),"")</f>
        <v/>
      </c>
      <c r="I52" s="17" t="str">
        <f>IF(A52="","",IF(NOT(ISNUMBER(G52)),"Enter last done",IF(G52&lt;TODAY(),"Overdue",IF(G52-TODAY()&lt;=7,"Due within 7 days","OK"))))</f>
        <v/>
      </c>
      <c r="J52" s="23" t="n"/>
      <c r="K52" s="22" t="n"/>
    </row>
    <row r="53">
      <c r="A53" s="22" t="n"/>
      <c r="B53" s="23" t="n"/>
      <c r="C53" s="17" t="str">
        <f>IF(B53="","",IFERROR(INDEX(Machines!$A$2:$A$201,MATCH(B53,Machines!$B$2:$B$201,0)),"Not in Machines"))</f>
        <v/>
      </c>
      <c r="D53" s="24" t="n"/>
      <c r="E53" s="23" t="n"/>
      <c r="F53" s="25" t="n"/>
      <c r="G53" s="20" t="str">
        <f>IF(OR(A53="",NOT(ISNUMBER(F53)),NOT(ISNUMBER(D53))),"",IF(E53="days",F53+D53,IF(E53="weeks",F53+7*D53,IF(E53="months",EDATE(F53,D53),IF(E53="years",EDATE(F53,12*D53),"")))))</f>
        <v/>
      </c>
      <c r="H53" s="21" t="str">
        <f>IF(ISNUMBER(G53),G53-TODAY(),"")</f>
        <v/>
      </c>
      <c r="I53" s="17" t="str">
        <f>IF(A53="","",IF(NOT(ISNUMBER(G53)),"Enter last done",IF(G53&lt;TODAY(),"Overdue",IF(G53-TODAY()&lt;=7,"Due within 7 days","OK"))))</f>
        <v/>
      </c>
      <c r="J53" s="23" t="n"/>
      <c r="K53" s="22" t="n"/>
    </row>
    <row r="54">
      <c r="A54" s="22" t="n"/>
      <c r="B54" s="23" t="n"/>
      <c r="C54" s="17" t="str">
        <f>IF(B54="","",IFERROR(INDEX(Machines!$A$2:$A$201,MATCH(B54,Machines!$B$2:$B$201,0)),"Not in Machines"))</f>
        <v/>
      </c>
      <c r="D54" s="24" t="n"/>
      <c r="E54" s="23" t="n"/>
      <c r="F54" s="25" t="n"/>
      <c r="G54" s="20" t="str">
        <f>IF(OR(A54="",NOT(ISNUMBER(F54)),NOT(ISNUMBER(D54))),"",IF(E54="days",F54+D54,IF(E54="weeks",F54+7*D54,IF(E54="months",EDATE(F54,D54),IF(E54="years",EDATE(F54,12*D54),"")))))</f>
        <v/>
      </c>
      <c r="H54" s="21" t="str">
        <f>IF(ISNUMBER(G54),G54-TODAY(),"")</f>
        <v/>
      </c>
      <c r="I54" s="17" t="str">
        <f>IF(A54="","",IF(NOT(ISNUMBER(G54)),"Enter last done",IF(G54&lt;TODAY(),"Overdue",IF(G54-TODAY()&lt;=7,"Due within 7 days","OK"))))</f>
        <v/>
      </c>
      <c r="J54" s="23" t="n"/>
      <c r="K54" s="22" t="n"/>
    </row>
    <row r="55">
      <c r="A55" s="22" t="n"/>
      <c r="B55" s="23" t="n"/>
      <c r="C55" s="17" t="str">
        <f>IF(B55="","",IFERROR(INDEX(Machines!$A$2:$A$201,MATCH(B55,Machines!$B$2:$B$201,0)),"Not in Machines"))</f>
        <v/>
      </c>
      <c r="D55" s="24" t="n"/>
      <c r="E55" s="23" t="n"/>
      <c r="F55" s="25" t="n"/>
      <c r="G55" s="20" t="str">
        <f>IF(OR(A55="",NOT(ISNUMBER(F55)),NOT(ISNUMBER(D55))),"",IF(E55="days",F55+D55,IF(E55="weeks",F55+7*D55,IF(E55="months",EDATE(F55,D55),IF(E55="years",EDATE(F55,12*D55),"")))))</f>
        <v/>
      </c>
      <c r="H55" s="21" t="str">
        <f>IF(ISNUMBER(G55),G55-TODAY(),"")</f>
        <v/>
      </c>
      <c r="I55" s="17" t="str">
        <f>IF(A55="","",IF(NOT(ISNUMBER(G55)),"Enter last done",IF(G55&lt;TODAY(),"Overdue",IF(G55-TODAY()&lt;=7,"Due within 7 days","OK"))))</f>
        <v/>
      </c>
      <c r="J55" s="23" t="n"/>
      <c r="K55" s="22" t="n"/>
    </row>
    <row r="56">
      <c r="A56" s="22" t="n"/>
      <c r="B56" s="23" t="n"/>
      <c r="C56" s="17" t="str">
        <f>IF(B56="","",IFERROR(INDEX(Machines!$A$2:$A$201,MATCH(B56,Machines!$B$2:$B$201,0)),"Not in Machines"))</f>
        <v/>
      </c>
      <c r="D56" s="24" t="n"/>
      <c r="E56" s="23" t="n"/>
      <c r="F56" s="25" t="n"/>
      <c r="G56" s="20" t="str">
        <f>IF(OR(A56="",NOT(ISNUMBER(F56)),NOT(ISNUMBER(D56))),"",IF(E56="days",F56+D56,IF(E56="weeks",F56+7*D56,IF(E56="months",EDATE(F56,D56),IF(E56="years",EDATE(F56,12*D56),"")))))</f>
        <v/>
      </c>
      <c r="H56" s="21" t="str">
        <f>IF(ISNUMBER(G56),G56-TODAY(),"")</f>
        <v/>
      </c>
      <c r="I56" s="17" t="str">
        <f>IF(A56="","",IF(NOT(ISNUMBER(G56)),"Enter last done",IF(G56&lt;TODAY(),"Overdue",IF(G56-TODAY()&lt;=7,"Due within 7 days","OK"))))</f>
        <v/>
      </c>
      <c r="J56" s="23" t="n"/>
      <c r="K56" s="22" t="n"/>
    </row>
    <row r="57">
      <c r="A57" s="22" t="n"/>
      <c r="B57" s="23" t="n"/>
      <c r="C57" s="17" t="str">
        <f>IF(B57="","",IFERROR(INDEX(Machines!$A$2:$A$201,MATCH(B57,Machines!$B$2:$B$201,0)),"Not in Machines"))</f>
        <v/>
      </c>
      <c r="D57" s="24" t="n"/>
      <c r="E57" s="23" t="n"/>
      <c r="F57" s="25" t="n"/>
      <c r="G57" s="20" t="str">
        <f>IF(OR(A57="",NOT(ISNUMBER(F57)),NOT(ISNUMBER(D57))),"",IF(E57="days",F57+D57,IF(E57="weeks",F57+7*D57,IF(E57="months",EDATE(F57,D57),IF(E57="years",EDATE(F57,12*D57),"")))))</f>
        <v/>
      </c>
      <c r="H57" s="21" t="str">
        <f>IF(ISNUMBER(G57),G57-TODAY(),"")</f>
        <v/>
      </c>
      <c r="I57" s="17" t="str">
        <f>IF(A57="","",IF(NOT(ISNUMBER(G57)),"Enter last done",IF(G57&lt;TODAY(),"Overdue",IF(G57-TODAY()&lt;=7,"Due within 7 days","OK"))))</f>
        <v/>
      </c>
      <c r="J57" s="23" t="n"/>
      <c r="K57" s="22" t="n"/>
    </row>
    <row r="58">
      <c r="A58" s="22" t="n"/>
      <c r="B58" s="23" t="n"/>
      <c r="C58" s="17" t="str">
        <f>IF(B58="","",IFERROR(INDEX(Machines!$A$2:$A$201,MATCH(B58,Machines!$B$2:$B$201,0)),"Not in Machines"))</f>
        <v/>
      </c>
      <c r="D58" s="24" t="n"/>
      <c r="E58" s="23" t="n"/>
      <c r="F58" s="25" t="n"/>
      <c r="G58" s="20" t="str">
        <f>IF(OR(A58="",NOT(ISNUMBER(F58)),NOT(ISNUMBER(D58))),"",IF(E58="days",F58+D58,IF(E58="weeks",F58+7*D58,IF(E58="months",EDATE(F58,D58),IF(E58="years",EDATE(F58,12*D58),"")))))</f>
        <v/>
      </c>
      <c r="H58" s="21" t="str">
        <f>IF(ISNUMBER(G58),G58-TODAY(),"")</f>
        <v/>
      </c>
      <c r="I58" s="17" t="str">
        <f>IF(A58="","",IF(NOT(ISNUMBER(G58)),"Enter last done",IF(G58&lt;TODAY(),"Overdue",IF(G58-TODAY()&lt;=7,"Due within 7 days","OK"))))</f>
        <v/>
      </c>
      <c r="J58" s="23" t="n"/>
      <c r="K58" s="22" t="n"/>
    </row>
    <row r="59">
      <c r="A59" s="22" t="n"/>
      <c r="B59" s="23" t="n"/>
      <c r="C59" s="17" t="str">
        <f>IF(B59="","",IFERROR(INDEX(Machines!$A$2:$A$201,MATCH(B59,Machines!$B$2:$B$201,0)),"Not in Machines"))</f>
        <v/>
      </c>
      <c r="D59" s="24" t="n"/>
      <c r="E59" s="23" t="n"/>
      <c r="F59" s="25" t="n"/>
      <c r="G59" s="20" t="str">
        <f>IF(OR(A59="",NOT(ISNUMBER(F59)),NOT(ISNUMBER(D59))),"",IF(E59="days",F59+D59,IF(E59="weeks",F59+7*D59,IF(E59="months",EDATE(F59,D59),IF(E59="years",EDATE(F59,12*D59),"")))))</f>
        <v/>
      </c>
      <c r="H59" s="21" t="str">
        <f>IF(ISNUMBER(G59),G59-TODAY(),"")</f>
        <v/>
      </c>
      <c r="I59" s="17" t="str">
        <f>IF(A59="","",IF(NOT(ISNUMBER(G59)),"Enter last done",IF(G59&lt;TODAY(),"Overdue",IF(G59-TODAY()&lt;=7,"Due within 7 days","OK"))))</f>
        <v/>
      </c>
      <c r="J59" s="23" t="n"/>
      <c r="K59" s="22" t="n"/>
    </row>
    <row r="60">
      <c r="A60" s="22" t="n"/>
      <c r="B60" s="23" t="n"/>
      <c r="C60" s="17" t="str">
        <f>IF(B60="","",IFERROR(INDEX(Machines!$A$2:$A$201,MATCH(B60,Machines!$B$2:$B$201,0)),"Not in Machines"))</f>
        <v/>
      </c>
      <c r="D60" s="24" t="n"/>
      <c r="E60" s="23" t="n"/>
      <c r="F60" s="25" t="n"/>
      <c r="G60" s="20" t="str">
        <f>IF(OR(A60="",NOT(ISNUMBER(F60)),NOT(ISNUMBER(D60))),"",IF(E60="days",F60+D60,IF(E60="weeks",F60+7*D60,IF(E60="months",EDATE(F60,D60),IF(E60="years",EDATE(F60,12*D60),"")))))</f>
        <v/>
      </c>
      <c r="H60" s="21" t="str">
        <f>IF(ISNUMBER(G60),G60-TODAY(),"")</f>
        <v/>
      </c>
      <c r="I60" s="17" t="str">
        <f>IF(A60="","",IF(NOT(ISNUMBER(G60)),"Enter last done",IF(G60&lt;TODAY(),"Overdue",IF(G60-TODAY()&lt;=7,"Due within 7 days","OK"))))</f>
        <v/>
      </c>
      <c r="J60" s="23" t="n"/>
      <c r="K60" s="22" t="n"/>
    </row>
    <row r="61">
      <c r="A61" s="22" t="n"/>
      <c r="B61" s="23" t="n"/>
      <c r="C61" s="17" t="str">
        <f>IF(B61="","",IFERROR(INDEX(Machines!$A$2:$A$201,MATCH(B61,Machines!$B$2:$B$201,0)),"Not in Machines"))</f>
        <v/>
      </c>
      <c r="D61" s="24" t="n"/>
      <c r="E61" s="23" t="n"/>
      <c r="F61" s="25" t="n"/>
      <c r="G61" s="20" t="str">
        <f>IF(OR(A61="",NOT(ISNUMBER(F61)),NOT(ISNUMBER(D61))),"",IF(E61="days",F61+D61,IF(E61="weeks",F61+7*D61,IF(E61="months",EDATE(F61,D61),IF(E61="years",EDATE(F61,12*D61),"")))))</f>
        <v/>
      </c>
      <c r="H61" s="21" t="str">
        <f>IF(ISNUMBER(G61),G61-TODAY(),"")</f>
        <v/>
      </c>
      <c r="I61" s="17" t="str">
        <f>IF(A61="","",IF(NOT(ISNUMBER(G61)),"Enter last done",IF(G61&lt;TODAY(),"Overdue",IF(G61-TODAY()&lt;=7,"Due within 7 days","OK"))))</f>
        <v/>
      </c>
      <c r="J61" s="23" t="n"/>
      <c r="K61" s="22" t="n"/>
    </row>
    <row r="62">
      <c r="A62" s="22" t="n"/>
      <c r="B62" s="23" t="n"/>
      <c r="C62" s="17" t="str">
        <f>IF(B62="","",IFERROR(INDEX(Machines!$A$2:$A$201,MATCH(B62,Machines!$B$2:$B$201,0)),"Not in Machines"))</f>
        <v/>
      </c>
      <c r="D62" s="24" t="n"/>
      <c r="E62" s="23" t="n"/>
      <c r="F62" s="25" t="n"/>
      <c r="G62" s="20" t="str">
        <f>IF(OR(A62="",NOT(ISNUMBER(F62)),NOT(ISNUMBER(D62))),"",IF(E62="days",F62+D62,IF(E62="weeks",F62+7*D62,IF(E62="months",EDATE(F62,D62),IF(E62="years",EDATE(F62,12*D62),"")))))</f>
        <v/>
      </c>
      <c r="H62" s="21" t="str">
        <f>IF(ISNUMBER(G62),G62-TODAY(),"")</f>
        <v/>
      </c>
      <c r="I62" s="17" t="str">
        <f>IF(A62="","",IF(NOT(ISNUMBER(G62)),"Enter last done",IF(G62&lt;TODAY(),"Overdue",IF(G62-TODAY()&lt;=7,"Due within 7 days","OK"))))</f>
        <v/>
      </c>
      <c r="J62" s="23" t="n"/>
      <c r="K62" s="22" t="n"/>
    </row>
    <row r="63">
      <c r="A63" s="22" t="n"/>
      <c r="B63" s="23" t="n"/>
      <c r="C63" s="17" t="str">
        <f>IF(B63="","",IFERROR(INDEX(Machines!$A$2:$A$201,MATCH(B63,Machines!$B$2:$B$201,0)),"Not in Machines"))</f>
        <v/>
      </c>
      <c r="D63" s="24" t="n"/>
      <c r="E63" s="23" t="n"/>
      <c r="F63" s="25" t="n"/>
      <c r="G63" s="20" t="str">
        <f>IF(OR(A63="",NOT(ISNUMBER(F63)),NOT(ISNUMBER(D63))),"",IF(E63="days",F63+D63,IF(E63="weeks",F63+7*D63,IF(E63="months",EDATE(F63,D63),IF(E63="years",EDATE(F63,12*D63),"")))))</f>
        <v/>
      </c>
      <c r="H63" s="21" t="str">
        <f>IF(ISNUMBER(G63),G63-TODAY(),"")</f>
        <v/>
      </c>
      <c r="I63" s="17" t="str">
        <f>IF(A63="","",IF(NOT(ISNUMBER(G63)),"Enter last done",IF(G63&lt;TODAY(),"Overdue",IF(G63-TODAY()&lt;=7,"Due within 7 days","OK"))))</f>
        <v/>
      </c>
      <c r="J63" s="23" t="n"/>
      <c r="K63" s="22" t="n"/>
    </row>
    <row r="64">
      <c r="A64" s="22" t="n"/>
      <c r="B64" s="23" t="n"/>
      <c r="C64" s="17" t="str">
        <f>IF(B64="","",IFERROR(INDEX(Machines!$A$2:$A$201,MATCH(B64,Machines!$B$2:$B$201,0)),"Not in Machines"))</f>
        <v/>
      </c>
      <c r="D64" s="24" t="n"/>
      <c r="E64" s="23" t="n"/>
      <c r="F64" s="25" t="n"/>
      <c r="G64" s="20" t="str">
        <f>IF(OR(A64="",NOT(ISNUMBER(F64)),NOT(ISNUMBER(D64))),"",IF(E64="days",F64+D64,IF(E64="weeks",F64+7*D64,IF(E64="months",EDATE(F64,D64),IF(E64="years",EDATE(F64,12*D64),"")))))</f>
        <v/>
      </c>
      <c r="H64" s="21" t="str">
        <f>IF(ISNUMBER(G64),G64-TODAY(),"")</f>
        <v/>
      </c>
      <c r="I64" s="17" t="str">
        <f>IF(A64="","",IF(NOT(ISNUMBER(G64)),"Enter last done",IF(G64&lt;TODAY(),"Overdue",IF(G64-TODAY()&lt;=7,"Due within 7 days","OK"))))</f>
        <v/>
      </c>
      <c r="J64" s="23" t="n"/>
      <c r="K64" s="22" t="n"/>
    </row>
    <row r="65">
      <c r="A65" s="22" t="n"/>
      <c r="B65" s="23" t="n"/>
      <c r="C65" s="17" t="str">
        <f>IF(B65="","",IFERROR(INDEX(Machines!$A$2:$A$201,MATCH(B65,Machines!$B$2:$B$201,0)),"Not in Machines"))</f>
        <v/>
      </c>
      <c r="D65" s="24" t="n"/>
      <c r="E65" s="23" t="n"/>
      <c r="F65" s="25" t="n"/>
      <c r="G65" s="20" t="str">
        <f>IF(OR(A65="",NOT(ISNUMBER(F65)),NOT(ISNUMBER(D65))),"",IF(E65="days",F65+D65,IF(E65="weeks",F65+7*D65,IF(E65="months",EDATE(F65,D65),IF(E65="years",EDATE(F65,12*D65),"")))))</f>
        <v/>
      </c>
      <c r="H65" s="21" t="str">
        <f>IF(ISNUMBER(G65),G65-TODAY(),"")</f>
        <v/>
      </c>
      <c r="I65" s="17" t="str">
        <f>IF(A65="","",IF(NOT(ISNUMBER(G65)),"Enter last done",IF(G65&lt;TODAY(),"Overdue",IF(G65-TODAY()&lt;=7,"Due within 7 days","OK"))))</f>
        <v/>
      </c>
      <c r="J65" s="23" t="n"/>
      <c r="K65" s="22" t="n"/>
    </row>
    <row r="66">
      <c r="A66" s="22" t="n"/>
      <c r="B66" s="23" t="n"/>
      <c r="C66" s="17" t="str">
        <f>IF(B66="","",IFERROR(INDEX(Machines!$A$2:$A$201,MATCH(B66,Machines!$B$2:$B$201,0)),"Not in Machines"))</f>
        <v/>
      </c>
      <c r="D66" s="24" t="n"/>
      <c r="E66" s="23" t="n"/>
      <c r="F66" s="25" t="n"/>
      <c r="G66" s="20" t="str">
        <f>IF(OR(A66="",NOT(ISNUMBER(F66)),NOT(ISNUMBER(D66))),"",IF(E66="days",F66+D66,IF(E66="weeks",F66+7*D66,IF(E66="months",EDATE(F66,D66),IF(E66="years",EDATE(F66,12*D66),"")))))</f>
        <v/>
      </c>
      <c r="H66" s="21" t="str">
        <f>IF(ISNUMBER(G66),G66-TODAY(),"")</f>
        <v/>
      </c>
      <c r="I66" s="17" t="str">
        <f>IF(A66="","",IF(NOT(ISNUMBER(G66)),"Enter last done",IF(G66&lt;TODAY(),"Overdue",IF(G66-TODAY()&lt;=7,"Due within 7 days","OK"))))</f>
        <v/>
      </c>
      <c r="J66" s="23" t="n"/>
      <c r="K66" s="22" t="n"/>
    </row>
    <row r="67">
      <c r="A67" s="22" t="n"/>
      <c r="B67" s="23" t="n"/>
      <c r="C67" s="17" t="str">
        <f>IF(B67="","",IFERROR(INDEX(Machines!$A$2:$A$201,MATCH(B67,Machines!$B$2:$B$201,0)),"Not in Machines"))</f>
        <v/>
      </c>
      <c r="D67" s="24" t="n"/>
      <c r="E67" s="23" t="n"/>
      <c r="F67" s="25" t="n"/>
      <c r="G67" s="20" t="str">
        <f>IF(OR(A67="",NOT(ISNUMBER(F67)),NOT(ISNUMBER(D67))),"",IF(E67="days",F67+D67,IF(E67="weeks",F67+7*D67,IF(E67="months",EDATE(F67,D67),IF(E67="years",EDATE(F67,12*D67),"")))))</f>
        <v/>
      </c>
      <c r="H67" s="21" t="str">
        <f>IF(ISNUMBER(G67),G67-TODAY(),"")</f>
        <v/>
      </c>
      <c r="I67" s="17" t="str">
        <f>IF(A67="","",IF(NOT(ISNUMBER(G67)),"Enter last done",IF(G67&lt;TODAY(),"Overdue",IF(G67-TODAY()&lt;=7,"Due within 7 days","OK"))))</f>
        <v/>
      </c>
      <c r="J67" s="23" t="n"/>
      <c r="K67" s="22" t="n"/>
    </row>
    <row r="68">
      <c r="A68" s="22" t="n"/>
      <c r="B68" s="23" t="n"/>
      <c r="C68" s="17" t="str">
        <f>IF(B68="","",IFERROR(INDEX(Machines!$A$2:$A$201,MATCH(B68,Machines!$B$2:$B$201,0)),"Not in Machines"))</f>
        <v/>
      </c>
      <c r="D68" s="24" t="n"/>
      <c r="E68" s="23" t="n"/>
      <c r="F68" s="25" t="n"/>
      <c r="G68" s="20" t="str">
        <f>IF(OR(A68="",NOT(ISNUMBER(F68)),NOT(ISNUMBER(D68))),"",IF(E68="days",F68+D68,IF(E68="weeks",F68+7*D68,IF(E68="months",EDATE(F68,D68),IF(E68="years",EDATE(F68,12*D68),"")))))</f>
        <v/>
      </c>
      <c r="H68" s="21" t="str">
        <f>IF(ISNUMBER(G68),G68-TODAY(),"")</f>
        <v/>
      </c>
      <c r="I68" s="17" t="str">
        <f>IF(A68="","",IF(NOT(ISNUMBER(G68)),"Enter last done",IF(G68&lt;TODAY(),"Overdue",IF(G68-TODAY()&lt;=7,"Due within 7 days","OK"))))</f>
        <v/>
      </c>
      <c r="J68" s="23" t="n"/>
      <c r="K68" s="22" t="n"/>
    </row>
    <row r="69">
      <c r="A69" s="22" t="n"/>
      <c r="B69" s="23" t="n"/>
      <c r="C69" s="17" t="str">
        <f>IF(B69="","",IFERROR(INDEX(Machines!$A$2:$A$201,MATCH(B69,Machines!$B$2:$B$201,0)),"Not in Machines"))</f>
        <v/>
      </c>
      <c r="D69" s="24" t="n"/>
      <c r="E69" s="23" t="n"/>
      <c r="F69" s="25" t="n"/>
      <c r="G69" s="20" t="str">
        <f>IF(OR(A69="",NOT(ISNUMBER(F69)),NOT(ISNUMBER(D69))),"",IF(E69="days",F69+D69,IF(E69="weeks",F69+7*D69,IF(E69="months",EDATE(F69,D69),IF(E69="years",EDATE(F69,12*D69),"")))))</f>
        <v/>
      </c>
      <c r="H69" s="21" t="str">
        <f>IF(ISNUMBER(G69),G69-TODAY(),"")</f>
        <v/>
      </c>
      <c r="I69" s="17" t="str">
        <f>IF(A69="","",IF(NOT(ISNUMBER(G69)),"Enter last done",IF(G69&lt;TODAY(),"Overdue",IF(G69-TODAY()&lt;=7,"Due within 7 days","OK"))))</f>
        <v/>
      </c>
      <c r="J69" s="23" t="n"/>
      <c r="K69" s="22" t="n"/>
    </row>
    <row r="70">
      <c r="A70" s="22" t="n"/>
      <c r="B70" s="23" t="n"/>
      <c r="C70" s="17" t="str">
        <f>IF(B70="","",IFERROR(INDEX(Machines!$A$2:$A$201,MATCH(B70,Machines!$B$2:$B$201,0)),"Not in Machines"))</f>
        <v/>
      </c>
      <c r="D70" s="24" t="n"/>
      <c r="E70" s="23" t="n"/>
      <c r="F70" s="25" t="n"/>
      <c r="G70" s="20" t="str">
        <f>IF(OR(A70="",NOT(ISNUMBER(F70)),NOT(ISNUMBER(D70))),"",IF(E70="days",F70+D70,IF(E70="weeks",F70+7*D70,IF(E70="months",EDATE(F70,D70),IF(E70="years",EDATE(F70,12*D70),"")))))</f>
        <v/>
      </c>
      <c r="H70" s="21" t="str">
        <f>IF(ISNUMBER(G70),G70-TODAY(),"")</f>
        <v/>
      </c>
      <c r="I70" s="17" t="str">
        <f>IF(A70="","",IF(NOT(ISNUMBER(G70)),"Enter last done",IF(G70&lt;TODAY(),"Overdue",IF(G70-TODAY()&lt;=7,"Due within 7 days","OK"))))</f>
        <v/>
      </c>
      <c r="J70" s="23" t="n"/>
      <c r="K70" s="22" t="n"/>
    </row>
    <row r="71">
      <c r="A71" s="22" t="n"/>
      <c r="B71" s="23" t="n"/>
      <c r="C71" s="17" t="str">
        <f>IF(B71="","",IFERROR(INDEX(Machines!$A$2:$A$201,MATCH(B71,Machines!$B$2:$B$201,0)),"Not in Machines"))</f>
        <v/>
      </c>
      <c r="D71" s="24" t="n"/>
      <c r="E71" s="23" t="n"/>
      <c r="F71" s="25" t="n"/>
      <c r="G71" s="20" t="str">
        <f>IF(OR(A71="",NOT(ISNUMBER(F71)),NOT(ISNUMBER(D71))),"",IF(E71="days",F71+D71,IF(E71="weeks",F71+7*D71,IF(E71="months",EDATE(F71,D71),IF(E71="years",EDATE(F71,12*D71),"")))))</f>
        <v/>
      </c>
      <c r="H71" s="21" t="str">
        <f>IF(ISNUMBER(G71),G71-TODAY(),"")</f>
        <v/>
      </c>
      <c r="I71" s="17" t="str">
        <f>IF(A71="","",IF(NOT(ISNUMBER(G71)),"Enter last done",IF(G71&lt;TODAY(),"Overdue",IF(G71-TODAY()&lt;=7,"Due within 7 days","OK"))))</f>
        <v/>
      </c>
      <c r="J71" s="23" t="n"/>
      <c r="K71" s="22" t="n"/>
    </row>
    <row r="72">
      <c r="A72" s="22" t="n"/>
      <c r="B72" s="23" t="n"/>
      <c r="C72" s="17" t="str">
        <f>IF(B72="","",IFERROR(INDEX(Machines!$A$2:$A$201,MATCH(B72,Machines!$B$2:$B$201,0)),"Not in Machines"))</f>
        <v/>
      </c>
      <c r="D72" s="24" t="n"/>
      <c r="E72" s="23" t="n"/>
      <c r="F72" s="25" t="n"/>
      <c r="G72" s="20" t="str">
        <f>IF(OR(A72="",NOT(ISNUMBER(F72)),NOT(ISNUMBER(D72))),"",IF(E72="days",F72+D72,IF(E72="weeks",F72+7*D72,IF(E72="months",EDATE(F72,D72),IF(E72="years",EDATE(F72,12*D72),"")))))</f>
        <v/>
      </c>
      <c r="H72" s="21" t="str">
        <f>IF(ISNUMBER(G72),G72-TODAY(),"")</f>
        <v/>
      </c>
      <c r="I72" s="17" t="str">
        <f>IF(A72="","",IF(NOT(ISNUMBER(G72)),"Enter last done",IF(G72&lt;TODAY(),"Overdue",IF(G72-TODAY()&lt;=7,"Due within 7 days","OK"))))</f>
        <v/>
      </c>
      <c r="J72" s="23" t="n"/>
      <c r="K72" s="22" t="n"/>
    </row>
    <row r="73">
      <c r="A73" s="22" t="n"/>
      <c r="B73" s="23" t="n"/>
      <c r="C73" s="17" t="str">
        <f>IF(B73="","",IFERROR(INDEX(Machines!$A$2:$A$201,MATCH(B73,Machines!$B$2:$B$201,0)),"Not in Machines"))</f>
        <v/>
      </c>
      <c r="D73" s="24" t="n"/>
      <c r="E73" s="23" t="n"/>
      <c r="F73" s="25" t="n"/>
      <c r="G73" s="20" t="str">
        <f>IF(OR(A73="",NOT(ISNUMBER(F73)),NOT(ISNUMBER(D73))),"",IF(E73="days",F73+D73,IF(E73="weeks",F73+7*D73,IF(E73="months",EDATE(F73,D73),IF(E73="years",EDATE(F73,12*D73),"")))))</f>
        <v/>
      </c>
      <c r="H73" s="21" t="str">
        <f>IF(ISNUMBER(G73),G73-TODAY(),"")</f>
        <v/>
      </c>
      <c r="I73" s="17" t="str">
        <f>IF(A73="","",IF(NOT(ISNUMBER(G73)),"Enter last done",IF(G73&lt;TODAY(),"Overdue",IF(G73-TODAY()&lt;=7,"Due within 7 days","OK"))))</f>
        <v/>
      </c>
      <c r="J73" s="23" t="n"/>
      <c r="K73" s="22" t="n"/>
    </row>
    <row r="74">
      <c r="A74" s="22" t="n"/>
      <c r="B74" s="23" t="n"/>
      <c r="C74" s="17" t="str">
        <f>IF(B74="","",IFERROR(INDEX(Machines!$A$2:$A$201,MATCH(B74,Machines!$B$2:$B$201,0)),"Not in Machines"))</f>
        <v/>
      </c>
      <c r="D74" s="24" t="n"/>
      <c r="E74" s="23" t="n"/>
      <c r="F74" s="25" t="n"/>
      <c r="G74" s="20" t="str">
        <f>IF(OR(A74="",NOT(ISNUMBER(F74)),NOT(ISNUMBER(D74))),"",IF(E74="days",F74+D74,IF(E74="weeks",F74+7*D74,IF(E74="months",EDATE(F74,D74),IF(E74="years",EDATE(F74,12*D74),"")))))</f>
        <v/>
      </c>
      <c r="H74" s="21" t="str">
        <f>IF(ISNUMBER(G74),G74-TODAY(),"")</f>
        <v/>
      </c>
      <c r="I74" s="17" t="str">
        <f>IF(A74="","",IF(NOT(ISNUMBER(G74)),"Enter last done",IF(G74&lt;TODAY(),"Overdue",IF(G74-TODAY()&lt;=7,"Due within 7 days","OK"))))</f>
        <v/>
      </c>
      <c r="J74" s="23" t="n"/>
      <c r="K74" s="22" t="n"/>
    </row>
    <row r="75">
      <c r="A75" s="22" t="n"/>
      <c r="B75" s="23" t="n"/>
      <c r="C75" s="17" t="str">
        <f>IF(B75="","",IFERROR(INDEX(Machines!$A$2:$A$201,MATCH(B75,Machines!$B$2:$B$201,0)),"Not in Machines"))</f>
        <v/>
      </c>
      <c r="D75" s="24" t="n"/>
      <c r="E75" s="23" t="n"/>
      <c r="F75" s="25" t="n"/>
      <c r="G75" s="20" t="str">
        <f>IF(OR(A75="",NOT(ISNUMBER(F75)),NOT(ISNUMBER(D75))),"",IF(E75="days",F75+D75,IF(E75="weeks",F75+7*D75,IF(E75="months",EDATE(F75,D75),IF(E75="years",EDATE(F75,12*D75),"")))))</f>
        <v/>
      </c>
      <c r="H75" s="21" t="str">
        <f>IF(ISNUMBER(G75),G75-TODAY(),"")</f>
        <v/>
      </c>
      <c r="I75" s="17" t="str">
        <f>IF(A75="","",IF(NOT(ISNUMBER(G75)),"Enter last done",IF(G75&lt;TODAY(),"Overdue",IF(G75-TODAY()&lt;=7,"Due within 7 days","OK"))))</f>
        <v/>
      </c>
      <c r="J75" s="23" t="n"/>
      <c r="K75" s="22" t="n"/>
    </row>
    <row r="76">
      <c r="A76" s="22" t="n"/>
      <c r="B76" s="23" t="n"/>
      <c r="C76" s="17" t="str">
        <f>IF(B76="","",IFERROR(INDEX(Machines!$A$2:$A$201,MATCH(B76,Machines!$B$2:$B$201,0)),"Not in Machines"))</f>
        <v/>
      </c>
      <c r="D76" s="24" t="n"/>
      <c r="E76" s="23" t="n"/>
      <c r="F76" s="25" t="n"/>
      <c r="G76" s="20" t="str">
        <f>IF(OR(A76="",NOT(ISNUMBER(F76)),NOT(ISNUMBER(D76))),"",IF(E76="days",F76+D76,IF(E76="weeks",F76+7*D76,IF(E76="months",EDATE(F76,D76),IF(E76="years",EDATE(F76,12*D76),"")))))</f>
        <v/>
      </c>
      <c r="H76" s="21" t="str">
        <f>IF(ISNUMBER(G76),G76-TODAY(),"")</f>
        <v/>
      </c>
      <c r="I76" s="17" t="str">
        <f>IF(A76="","",IF(NOT(ISNUMBER(G76)),"Enter last done",IF(G76&lt;TODAY(),"Overdue",IF(G76-TODAY()&lt;=7,"Due within 7 days","OK"))))</f>
        <v/>
      </c>
      <c r="J76" s="23" t="n"/>
      <c r="K76" s="22" t="n"/>
    </row>
    <row r="77">
      <c r="A77" s="22" t="n"/>
      <c r="B77" s="23" t="n"/>
      <c r="C77" s="17" t="str">
        <f>IF(B77="","",IFERROR(INDEX(Machines!$A$2:$A$201,MATCH(B77,Machines!$B$2:$B$201,0)),"Not in Machines"))</f>
        <v/>
      </c>
      <c r="D77" s="24" t="n"/>
      <c r="E77" s="23" t="n"/>
      <c r="F77" s="25" t="n"/>
      <c r="G77" s="20" t="str">
        <f>IF(OR(A77="",NOT(ISNUMBER(F77)),NOT(ISNUMBER(D77))),"",IF(E77="days",F77+D77,IF(E77="weeks",F77+7*D77,IF(E77="months",EDATE(F77,D77),IF(E77="years",EDATE(F77,12*D77),"")))))</f>
        <v/>
      </c>
      <c r="H77" s="21" t="str">
        <f>IF(ISNUMBER(G77),G77-TODAY(),"")</f>
        <v/>
      </c>
      <c r="I77" s="17" t="str">
        <f>IF(A77="","",IF(NOT(ISNUMBER(G77)),"Enter last done",IF(G77&lt;TODAY(),"Overdue",IF(G77-TODAY()&lt;=7,"Due within 7 days","OK"))))</f>
        <v/>
      </c>
      <c r="J77" s="23" t="n"/>
      <c r="K77" s="22" t="n"/>
    </row>
    <row r="78">
      <c r="A78" s="22" t="n"/>
      <c r="B78" s="23" t="n"/>
      <c r="C78" s="17" t="str">
        <f>IF(B78="","",IFERROR(INDEX(Machines!$A$2:$A$201,MATCH(B78,Machines!$B$2:$B$201,0)),"Not in Machines"))</f>
        <v/>
      </c>
      <c r="D78" s="24" t="n"/>
      <c r="E78" s="23" t="n"/>
      <c r="F78" s="25" t="n"/>
      <c r="G78" s="20" t="str">
        <f>IF(OR(A78="",NOT(ISNUMBER(F78)),NOT(ISNUMBER(D78))),"",IF(E78="days",F78+D78,IF(E78="weeks",F78+7*D78,IF(E78="months",EDATE(F78,D78),IF(E78="years",EDATE(F78,12*D78),"")))))</f>
        <v/>
      </c>
      <c r="H78" s="21" t="str">
        <f>IF(ISNUMBER(G78),G78-TODAY(),"")</f>
        <v/>
      </c>
      <c r="I78" s="17" t="str">
        <f>IF(A78="","",IF(NOT(ISNUMBER(G78)),"Enter last done",IF(G78&lt;TODAY(),"Overdue",IF(G78-TODAY()&lt;=7,"Due within 7 days","OK"))))</f>
        <v/>
      </c>
      <c r="J78" s="23" t="n"/>
      <c r="K78" s="22" t="n"/>
    </row>
    <row r="79">
      <c r="A79" s="22" t="n"/>
      <c r="B79" s="23" t="n"/>
      <c r="C79" s="17" t="str">
        <f>IF(B79="","",IFERROR(INDEX(Machines!$A$2:$A$201,MATCH(B79,Machines!$B$2:$B$201,0)),"Not in Machines"))</f>
        <v/>
      </c>
      <c r="D79" s="24" t="n"/>
      <c r="E79" s="23" t="n"/>
      <c r="F79" s="25" t="n"/>
      <c r="G79" s="20" t="str">
        <f>IF(OR(A79="",NOT(ISNUMBER(F79)),NOT(ISNUMBER(D79))),"",IF(E79="days",F79+D79,IF(E79="weeks",F79+7*D79,IF(E79="months",EDATE(F79,D79),IF(E79="years",EDATE(F79,12*D79),"")))))</f>
        <v/>
      </c>
      <c r="H79" s="21" t="str">
        <f>IF(ISNUMBER(G79),G79-TODAY(),"")</f>
        <v/>
      </c>
      <c r="I79" s="17" t="str">
        <f>IF(A79="","",IF(NOT(ISNUMBER(G79)),"Enter last done",IF(G79&lt;TODAY(),"Overdue",IF(G79-TODAY()&lt;=7,"Due within 7 days","OK"))))</f>
        <v/>
      </c>
      <c r="J79" s="23" t="n"/>
      <c r="K79" s="22" t="n"/>
    </row>
    <row r="80">
      <c r="A80" s="22" t="n"/>
      <c r="B80" s="23" t="n"/>
      <c r="C80" s="17" t="str">
        <f>IF(B80="","",IFERROR(INDEX(Machines!$A$2:$A$201,MATCH(B80,Machines!$B$2:$B$201,0)),"Not in Machines"))</f>
        <v/>
      </c>
      <c r="D80" s="24" t="n"/>
      <c r="E80" s="23" t="n"/>
      <c r="F80" s="25" t="n"/>
      <c r="G80" s="20" t="str">
        <f>IF(OR(A80="",NOT(ISNUMBER(F80)),NOT(ISNUMBER(D80))),"",IF(E80="days",F80+D80,IF(E80="weeks",F80+7*D80,IF(E80="months",EDATE(F80,D80),IF(E80="years",EDATE(F80,12*D80),"")))))</f>
        <v/>
      </c>
      <c r="H80" s="21" t="str">
        <f>IF(ISNUMBER(G80),G80-TODAY(),"")</f>
        <v/>
      </c>
      <c r="I80" s="17" t="str">
        <f>IF(A80="","",IF(NOT(ISNUMBER(G80)),"Enter last done",IF(G80&lt;TODAY(),"Overdue",IF(G80-TODAY()&lt;=7,"Due within 7 days","OK"))))</f>
        <v/>
      </c>
      <c r="J80" s="23" t="n"/>
      <c r="K80" s="22" t="n"/>
    </row>
    <row r="81">
      <c r="A81" s="22" t="n"/>
      <c r="B81" s="23" t="n"/>
      <c r="C81" s="17" t="str">
        <f>IF(B81="","",IFERROR(INDEX(Machines!$A$2:$A$201,MATCH(B81,Machines!$B$2:$B$201,0)),"Not in Machines"))</f>
        <v/>
      </c>
      <c r="D81" s="24" t="n"/>
      <c r="E81" s="23" t="n"/>
      <c r="F81" s="25" t="n"/>
      <c r="G81" s="20" t="str">
        <f>IF(OR(A81="",NOT(ISNUMBER(F81)),NOT(ISNUMBER(D81))),"",IF(E81="days",F81+D81,IF(E81="weeks",F81+7*D81,IF(E81="months",EDATE(F81,D81),IF(E81="years",EDATE(F81,12*D81),"")))))</f>
        <v/>
      </c>
      <c r="H81" s="21" t="str">
        <f>IF(ISNUMBER(G81),G81-TODAY(),"")</f>
        <v/>
      </c>
      <c r="I81" s="17" t="str">
        <f>IF(A81="","",IF(NOT(ISNUMBER(G81)),"Enter last done",IF(G81&lt;TODAY(),"Overdue",IF(G81-TODAY()&lt;=7,"Due within 7 days","OK"))))</f>
        <v/>
      </c>
      <c r="J81" s="23" t="n"/>
      <c r="K81" s="22" t="n"/>
    </row>
    <row r="82">
      <c r="A82" s="22" t="n"/>
      <c r="B82" s="23" t="n"/>
      <c r="C82" s="17" t="str">
        <f>IF(B82="","",IFERROR(INDEX(Machines!$A$2:$A$201,MATCH(B82,Machines!$B$2:$B$201,0)),"Not in Machines"))</f>
        <v/>
      </c>
      <c r="D82" s="24" t="n"/>
      <c r="E82" s="23" t="n"/>
      <c r="F82" s="25" t="n"/>
      <c r="G82" s="20" t="str">
        <f>IF(OR(A82="",NOT(ISNUMBER(F82)),NOT(ISNUMBER(D82))),"",IF(E82="days",F82+D82,IF(E82="weeks",F82+7*D82,IF(E82="months",EDATE(F82,D82),IF(E82="years",EDATE(F82,12*D82),"")))))</f>
        <v/>
      </c>
      <c r="H82" s="21" t="str">
        <f>IF(ISNUMBER(G82),G82-TODAY(),"")</f>
        <v/>
      </c>
      <c r="I82" s="17" t="str">
        <f>IF(A82="","",IF(NOT(ISNUMBER(G82)),"Enter last done",IF(G82&lt;TODAY(),"Overdue",IF(G82-TODAY()&lt;=7,"Due within 7 days","OK"))))</f>
        <v/>
      </c>
      <c r="J82" s="23" t="n"/>
      <c r="K82" s="22" t="n"/>
    </row>
    <row r="83">
      <c r="A83" s="22" t="n"/>
      <c r="B83" s="23" t="n"/>
      <c r="C83" s="17" t="str">
        <f>IF(B83="","",IFERROR(INDEX(Machines!$A$2:$A$201,MATCH(B83,Machines!$B$2:$B$201,0)),"Not in Machines"))</f>
        <v/>
      </c>
      <c r="D83" s="24" t="n"/>
      <c r="E83" s="23" t="n"/>
      <c r="F83" s="25" t="n"/>
      <c r="G83" s="20" t="str">
        <f>IF(OR(A83="",NOT(ISNUMBER(F83)),NOT(ISNUMBER(D83))),"",IF(E83="days",F83+D83,IF(E83="weeks",F83+7*D83,IF(E83="months",EDATE(F83,D83),IF(E83="years",EDATE(F83,12*D83),"")))))</f>
        <v/>
      </c>
      <c r="H83" s="21" t="str">
        <f>IF(ISNUMBER(G83),G83-TODAY(),"")</f>
        <v/>
      </c>
      <c r="I83" s="17" t="str">
        <f>IF(A83="","",IF(NOT(ISNUMBER(G83)),"Enter last done",IF(G83&lt;TODAY(),"Overdue",IF(G83-TODAY()&lt;=7,"Due within 7 days","OK"))))</f>
        <v/>
      </c>
      <c r="J83" s="23" t="n"/>
      <c r="K83" s="22" t="n"/>
    </row>
    <row r="84">
      <c r="A84" s="22" t="n"/>
      <c r="B84" s="23" t="n"/>
      <c r="C84" s="17" t="str">
        <f>IF(B84="","",IFERROR(INDEX(Machines!$A$2:$A$201,MATCH(B84,Machines!$B$2:$B$201,0)),"Not in Machines"))</f>
        <v/>
      </c>
      <c r="D84" s="24" t="n"/>
      <c r="E84" s="23" t="n"/>
      <c r="F84" s="25" t="n"/>
      <c r="G84" s="20" t="str">
        <f>IF(OR(A84="",NOT(ISNUMBER(F84)),NOT(ISNUMBER(D84))),"",IF(E84="days",F84+D84,IF(E84="weeks",F84+7*D84,IF(E84="months",EDATE(F84,D84),IF(E84="years",EDATE(F84,12*D84),"")))))</f>
        <v/>
      </c>
      <c r="H84" s="21" t="str">
        <f>IF(ISNUMBER(G84),G84-TODAY(),"")</f>
        <v/>
      </c>
      <c r="I84" s="17" t="str">
        <f>IF(A84="","",IF(NOT(ISNUMBER(G84)),"Enter last done",IF(G84&lt;TODAY(),"Overdue",IF(G84-TODAY()&lt;=7,"Due within 7 days","OK"))))</f>
        <v/>
      </c>
      <c r="J84" s="23" t="n"/>
      <c r="K84" s="22" t="n"/>
    </row>
    <row r="85">
      <c r="A85" s="22" t="n"/>
      <c r="B85" s="23" t="n"/>
      <c r="C85" s="17" t="str">
        <f>IF(B85="","",IFERROR(INDEX(Machines!$A$2:$A$201,MATCH(B85,Machines!$B$2:$B$201,0)),"Not in Machines"))</f>
        <v/>
      </c>
      <c r="D85" s="24" t="n"/>
      <c r="E85" s="23" t="n"/>
      <c r="F85" s="25" t="n"/>
      <c r="G85" s="20" t="str">
        <f>IF(OR(A85="",NOT(ISNUMBER(F85)),NOT(ISNUMBER(D85))),"",IF(E85="days",F85+D85,IF(E85="weeks",F85+7*D85,IF(E85="months",EDATE(F85,D85),IF(E85="years",EDATE(F85,12*D85),"")))))</f>
        <v/>
      </c>
      <c r="H85" s="21" t="str">
        <f>IF(ISNUMBER(G85),G85-TODAY(),"")</f>
        <v/>
      </c>
      <c r="I85" s="17" t="str">
        <f>IF(A85="","",IF(NOT(ISNUMBER(G85)),"Enter last done",IF(G85&lt;TODAY(),"Overdue",IF(G85-TODAY()&lt;=7,"Due within 7 days","OK"))))</f>
        <v/>
      </c>
      <c r="J85" s="23" t="n"/>
      <c r="K85" s="22" t="n"/>
    </row>
    <row r="86">
      <c r="A86" s="22" t="n"/>
      <c r="B86" s="23" t="n"/>
      <c r="C86" s="17" t="str">
        <f>IF(B86="","",IFERROR(INDEX(Machines!$A$2:$A$201,MATCH(B86,Machines!$B$2:$B$201,0)),"Not in Machines"))</f>
        <v/>
      </c>
      <c r="D86" s="24" t="n"/>
      <c r="E86" s="23" t="n"/>
      <c r="F86" s="25" t="n"/>
      <c r="G86" s="20" t="str">
        <f>IF(OR(A86="",NOT(ISNUMBER(F86)),NOT(ISNUMBER(D86))),"",IF(E86="days",F86+D86,IF(E86="weeks",F86+7*D86,IF(E86="months",EDATE(F86,D86),IF(E86="years",EDATE(F86,12*D86),"")))))</f>
        <v/>
      </c>
      <c r="H86" s="21" t="str">
        <f>IF(ISNUMBER(G86),G86-TODAY(),"")</f>
        <v/>
      </c>
      <c r="I86" s="17" t="str">
        <f>IF(A86="","",IF(NOT(ISNUMBER(G86)),"Enter last done",IF(G86&lt;TODAY(),"Overdue",IF(G86-TODAY()&lt;=7,"Due within 7 days","OK"))))</f>
        <v/>
      </c>
      <c r="J86" s="23" t="n"/>
      <c r="K86" s="22" t="n"/>
    </row>
    <row r="87">
      <c r="A87" s="22" t="n"/>
      <c r="B87" s="23" t="n"/>
      <c r="C87" s="17" t="str">
        <f>IF(B87="","",IFERROR(INDEX(Machines!$A$2:$A$201,MATCH(B87,Machines!$B$2:$B$201,0)),"Not in Machines"))</f>
        <v/>
      </c>
      <c r="D87" s="24" t="n"/>
      <c r="E87" s="23" t="n"/>
      <c r="F87" s="25" t="n"/>
      <c r="G87" s="20" t="str">
        <f>IF(OR(A87="",NOT(ISNUMBER(F87)),NOT(ISNUMBER(D87))),"",IF(E87="days",F87+D87,IF(E87="weeks",F87+7*D87,IF(E87="months",EDATE(F87,D87),IF(E87="years",EDATE(F87,12*D87),"")))))</f>
        <v/>
      </c>
      <c r="H87" s="21" t="str">
        <f>IF(ISNUMBER(G87),G87-TODAY(),"")</f>
        <v/>
      </c>
      <c r="I87" s="17" t="str">
        <f>IF(A87="","",IF(NOT(ISNUMBER(G87)),"Enter last done",IF(G87&lt;TODAY(),"Overdue",IF(G87-TODAY()&lt;=7,"Due within 7 days","OK"))))</f>
        <v/>
      </c>
      <c r="J87" s="23" t="n"/>
      <c r="K87" s="22" t="n"/>
    </row>
    <row r="88">
      <c r="A88" s="22" t="n"/>
      <c r="B88" s="23" t="n"/>
      <c r="C88" s="17" t="str">
        <f>IF(B88="","",IFERROR(INDEX(Machines!$A$2:$A$201,MATCH(B88,Machines!$B$2:$B$201,0)),"Not in Machines"))</f>
        <v/>
      </c>
      <c r="D88" s="24" t="n"/>
      <c r="E88" s="23" t="n"/>
      <c r="F88" s="25" t="n"/>
      <c r="G88" s="20" t="str">
        <f>IF(OR(A88="",NOT(ISNUMBER(F88)),NOT(ISNUMBER(D88))),"",IF(E88="days",F88+D88,IF(E88="weeks",F88+7*D88,IF(E88="months",EDATE(F88,D88),IF(E88="years",EDATE(F88,12*D88),"")))))</f>
        <v/>
      </c>
      <c r="H88" s="21" t="str">
        <f>IF(ISNUMBER(G88),G88-TODAY(),"")</f>
        <v/>
      </c>
      <c r="I88" s="17" t="str">
        <f>IF(A88="","",IF(NOT(ISNUMBER(G88)),"Enter last done",IF(G88&lt;TODAY(),"Overdue",IF(G88-TODAY()&lt;=7,"Due within 7 days","OK"))))</f>
        <v/>
      </c>
      <c r="J88" s="23" t="n"/>
      <c r="K88" s="22" t="n"/>
    </row>
    <row r="89">
      <c r="A89" s="22" t="n"/>
      <c r="B89" s="23" t="n"/>
      <c r="C89" s="17" t="str">
        <f>IF(B89="","",IFERROR(INDEX(Machines!$A$2:$A$201,MATCH(B89,Machines!$B$2:$B$201,0)),"Not in Machines"))</f>
        <v/>
      </c>
      <c r="D89" s="24" t="n"/>
      <c r="E89" s="23" t="n"/>
      <c r="F89" s="25" t="n"/>
      <c r="G89" s="20" t="str">
        <f>IF(OR(A89="",NOT(ISNUMBER(F89)),NOT(ISNUMBER(D89))),"",IF(E89="days",F89+D89,IF(E89="weeks",F89+7*D89,IF(E89="months",EDATE(F89,D89),IF(E89="years",EDATE(F89,12*D89),"")))))</f>
        <v/>
      </c>
      <c r="H89" s="21" t="str">
        <f>IF(ISNUMBER(G89),G89-TODAY(),"")</f>
        <v/>
      </c>
      <c r="I89" s="17" t="str">
        <f>IF(A89="","",IF(NOT(ISNUMBER(G89)),"Enter last done",IF(G89&lt;TODAY(),"Overdue",IF(G89-TODAY()&lt;=7,"Due within 7 days","OK"))))</f>
        <v/>
      </c>
      <c r="J89" s="23" t="n"/>
      <c r="K89" s="22" t="n"/>
    </row>
    <row r="90">
      <c r="A90" s="22" t="n"/>
      <c r="B90" s="23" t="n"/>
      <c r="C90" s="17" t="str">
        <f>IF(B90="","",IFERROR(INDEX(Machines!$A$2:$A$201,MATCH(B90,Machines!$B$2:$B$201,0)),"Not in Machines"))</f>
        <v/>
      </c>
      <c r="D90" s="24" t="n"/>
      <c r="E90" s="23" t="n"/>
      <c r="F90" s="25" t="n"/>
      <c r="G90" s="20" t="str">
        <f>IF(OR(A90="",NOT(ISNUMBER(F90)),NOT(ISNUMBER(D90))),"",IF(E90="days",F90+D90,IF(E90="weeks",F90+7*D90,IF(E90="months",EDATE(F90,D90),IF(E90="years",EDATE(F90,12*D90),"")))))</f>
        <v/>
      </c>
      <c r="H90" s="21" t="str">
        <f>IF(ISNUMBER(G90),G90-TODAY(),"")</f>
        <v/>
      </c>
      <c r="I90" s="17" t="str">
        <f>IF(A90="","",IF(NOT(ISNUMBER(G90)),"Enter last done",IF(G90&lt;TODAY(),"Overdue",IF(G90-TODAY()&lt;=7,"Due within 7 days","OK"))))</f>
        <v/>
      </c>
      <c r="J90" s="23" t="n"/>
      <c r="K90" s="22" t="n"/>
    </row>
    <row r="91">
      <c r="A91" s="22" t="n"/>
      <c r="B91" s="23" t="n"/>
      <c r="C91" s="17" t="str">
        <f>IF(B91="","",IFERROR(INDEX(Machines!$A$2:$A$201,MATCH(B91,Machines!$B$2:$B$201,0)),"Not in Machines"))</f>
        <v/>
      </c>
      <c r="D91" s="24" t="n"/>
      <c r="E91" s="23" t="n"/>
      <c r="F91" s="25" t="n"/>
      <c r="G91" s="20" t="str">
        <f>IF(OR(A91="",NOT(ISNUMBER(F91)),NOT(ISNUMBER(D91))),"",IF(E91="days",F91+D91,IF(E91="weeks",F91+7*D91,IF(E91="months",EDATE(F91,D91),IF(E91="years",EDATE(F91,12*D91),"")))))</f>
        <v/>
      </c>
      <c r="H91" s="21" t="str">
        <f>IF(ISNUMBER(G91),G91-TODAY(),"")</f>
        <v/>
      </c>
      <c r="I91" s="17" t="str">
        <f>IF(A91="","",IF(NOT(ISNUMBER(G91)),"Enter last done",IF(G91&lt;TODAY(),"Overdue",IF(G91-TODAY()&lt;=7,"Due within 7 days","OK"))))</f>
        <v/>
      </c>
      <c r="J91" s="23" t="n"/>
      <c r="K91" s="22" t="n"/>
    </row>
    <row r="92">
      <c r="A92" s="22" t="n"/>
      <c r="B92" s="23" t="n"/>
      <c r="C92" s="17" t="str">
        <f>IF(B92="","",IFERROR(INDEX(Machines!$A$2:$A$201,MATCH(B92,Machines!$B$2:$B$201,0)),"Not in Machines"))</f>
        <v/>
      </c>
      <c r="D92" s="24" t="n"/>
      <c r="E92" s="23" t="n"/>
      <c r="F92" s="25" t="n"/>
      <c r="G92" s="20" t="str">
        <f>IF(OR(A92="",NOT(ISNUMBER(F92)),NOT(ISNUMBER(D92))),"",IF(E92="days",F92+D92,IF(E92="weeks",F92+7*D92,IF(E92="months",EDATE(F92,D92),IF(E92="years",EDATE(F92,12*D92),"")))))</f>
        <v/>
      </c>
      <c r="H92" s="21" t="str">
        <f>IF(ISNUMBER(G92),G92-TODAY(),"")</f>
        <v/>
      </c>
      <c r="I92" s="17" t="str">
        <f>IF(A92="","",IF(NOT(ISNUMBER(G92)),"Enter last done",IF(G92&lt;TODAY(),"Overdue",IF(G92-TODAY()&lt;=7,"Due within 7 days","OK"))))</f>
        <v/>
      </c>
      <c r="J92" s="23" t="n"/>
      <c r="K92" s="22" t="n"/>
    </row>
    <row r="93">
      <c r="A93" s="22" t="n"/>
      <c r="B93" s="23" t="n"/>
      <c r="C93" s="17" t="str">
        <f>IF(B93="","",IFERROR(INDEX(Machines!$A$2:$A$201,MATCH(B93,Machines!$B$2:$B$201,0)),"Not in Machines"))</f>
        <v/>
      </c>
      <c r="D93" s="24" t="n"/>
      <c r="E93" s="23" t="n"/>
      <c r="F93" s="25" t="n"/>
      <c r="G93" s="20" t="str">
        <f>IF(OR(A93="",NOT(ISNUMBER(F93)),NOT(ISNUMBER(D93))),"",IF(E93="days",F93+D93,IF(E93="weeks",F93+7*D93,IF(E93="months",EDATE(F93,D93),IF(E93="years",EDATE(F93,12*D93),"")))))</f>
        <v/>
      </c>
      <c r="H93" s="21" t="str">
        <f>IF(ISNUMBER(G93),G93-TODAY(),"")</f>
        <v/>
      </c>
      <c r="I93" s="17" t="str">
        <f>IF(A93="","",IF(NOT(ISNUMBER(G93)),"Enter last done",IF(G93&lt;TODAY(),"Overdue",IF(G93-TODAY()&lt;=7,"Due within 7 days","OK"))))</f>
        <v/>
      </c>
      <c r="J93" s="23" t="n"/>
      <c r="K93" s="22" t="n"/>
    </row>
    <row r="94">
      <c r="A94" s="22" t="n"/>
      <c r="B94" s="23" t="n"/>
      <c r="C94" s="17" t="str">
        <f>IF(B94="","",IFERROR(INDEX(Machines!$A$2:$A$201,MATCH(B94,Machines!$B$2:$B$201,0)),"Not in Machines"))</f>
        <v/>
      </c>
      <c r="D94" s="24" t="n"/>
      <c r="E94" s="23" t="n"/>
      <c r="F94" s="25" t="n"/>
      <c r="G94" s="20" t="str">
        <f>IF(OR(A94="",NOT(ISNUMBER(F94)),NOT(ISNUMBER(D94))),"",IF(E94="days",F94+D94,IF(E94="weeks",F94+7*D94,IF(E94="months",EDATE(F94,D94),IF(E94="years",EDATE(F94,12*D94),"")))))</f>
        <v/>
      </c>
      <c r="H94" s="21" t="str">
        <f>IF(ISNUMBER(G94),G94-TODAY(),"")</f>
        <v/>
      </c>
      <c r="I94" s="17" t="str">
        <f>IF(A94="","",IF(NOT(ISNUMBER(G94)),"Enter last done",IF(G94&lt;TODAY(),"Overdue",IF(G94-TODAY()&lt;=7,"Due within 7 days","OK"))))</f>
        <v/>
      </c>
      <c r="J94" s="23" t="n"/>
      <c r="K94" s="22" t="n"/>
    </row>
    <row r="95">
      <c r="A95" s="22" t="n"/>
      <c r="B95" s="23" t="n"/>
      <c r="C95" s="17" t="str">
        <f>IF(B95="","",IFERROR(INDEX(Machines!$A$2:$A$201,MATCH(B95,Machines!$B$2:$B$201,0)),"Not in Machines"))</f>
        <v/>
      </c>
      <c r="D95" s="24" t="n"/>
      <c r="E95" s="23" t="n"/>
      <c r="F95" s="25" t="n"/>
      <c r="G95" s="20" t="str">
        <f>IF(OR(A95="",NOT(ISNUMBER(F95)),NOT(ISNUMBER(D95))),"",IF(E95="days",F95+D95,IF(E95="weeks",F95+7*D95,IF(E95="months",EDATE(F95,D95),IF(E95="years",EDATE(F95,12*D95),"")))))</f>
        <v/>
      </c>
      <c r="H95" s="21" t="str">
        <f>IF(ISNUMBER(G95),G95-TODAY(),"")</f>
        <v/>
      </c>
      <c r="I95" s="17" t="str">
        <f>IF(A95="","",IF(NOT(ISNUMBER(G95)),"Enter last done",IF(G95&lt;TODAY(),"Overdue",IF(G95-TODAY()&lt;=7,"Due within 7 days","OK"))))</f>
        <v/>
      </c>
      <c r="J95" s="23" t="n"/>
      <c r="K95" s="22" t="n"/>
    </row>
    <row r="96">
      <c r="A96" s="22" t="n"/>
      <c r="B96" s="23" t="n"/>
      <c r="C96" s="17" t="str">
        <f>IF(B96="","",IFERROR(INDEX(Machines!$A$2:$A$201,MATCH(B96,Machines!$B$2:$B$201,0)),"Not in Machines"))</f>
        <v/>
      </c>
      <c r="D96" s="24" t="n"/>
      <c r="E96" s="23" t="n"/>
      <c r="F96" s="25" t="n"/>
      <c r="G96" s="20" t="str">
        <f>IF(OR(A96="",NOT(ISNUMBER(F96)),NOT(ISNUMBER(D96))),"",IF(E96="days",F96+D96,IF(E96="weeks",F96+7*D96,IF(E96="months",EDATE(F96,D96),IF(E96="years",EDATE(F96,12*D96),"")))))</f>
        <v/>
      </c>
      <c r="H96" s="21" t="str">
        <f>IF(ISNUMBER(G96),G96-TODAY(),"")</f>
        <v/>
      </c>
      <c r="I96" s="17" t="str">
        <f>IF(A96="","",IF(NOT(ISNUMBER(G96)),"Enter last done",IF(G96&lt;TODAY(),"Overdue",IF(G96-TODAY()&lt;=7,"Due within 7 days","OK"))))</f>
        <v/>
      </c>
      <c r="J96" s="23" t="n"/>
      <c r="K96" s="22" t="n"/>
    </row>
    <row r="97">
      <c r="A97" s="22" t="n"/>
      <c r="B97" s="23" t="n"/>
      <c r="C97" s="17" t="str">
        <f>IF(B97="","",IFERROR(INDEX(Machines!$A$2:$A$201,MATCH(B97,Machines!$B$2:$B$201,0)),"Not in Machines"))</f>
        <v/>
      </c>
      <c r="D97" s="24" t="n"/>
      <c r="E97" s="23" t="n"/>
      <c r="F97" s="25" t="n"/>
      <c r="G97" s="20" t="str">
        <f>IF(OR(A97="",NOT(ISNUMBER(F97)),NOT(ISNUMBER(D97))),"",IF(E97="days",F97+D97,IF(E97="weeks",F97+7*D97,IF(E97="months",EDATE(F97,D97),IF(E97="years",EDATE(F97,12*D97),"")))))</f>
        <v/>
      </c>
      <c r="H97" s="21" t="str">
        <f>IF(ISNUMBER(G97),G97-TODAY(),"")</f>
        <v/>
      </c>
      <c r="I97" s="17" t="str">
        <f>IF(A97="","",IF(NOT(ISNUMBER(G97)),"Enter last done",IF(G97&lt;TODAY(),"Overdue",IF(G97-TODAY()&lt;=7,"Due within 7 days","OK"))))</f>
        <v/>
      </c>
      <c r="J97" s="23" t="n"/>
      <c r="K97" s="22" t="n"/>
    </row>
    <row r="98">
      <c r="A98" s="22" t="n"/>
      <c r="B98" s="23" t="n"/>
      <c r="C98" s="17" t="str">
        <f>IF(B98="","",IFERROR(INDEX(Machines!$A$2:$A$201,MATCH(B98,Machines!$B$2:$B$201,0)),"Not in Machines"))</f>
        <v/>
      </c>
      <c r="D98" s="24" t="n"/>
      <c r="E98" s="23" t="n"/>
      <c r="F98" s="25" t="n"/>
      <c r="G98" s="20" t="str">
        <f>IF(OR(A98="",NOT(ISNUMBER(F98)),NOT(ISNUMBER(D98))),"",IF(E98="days",F98+D98,IF(E98="weeks",F98+7*D98,IF(E98="months",EDATE(F98,D98),IF(E98="years",EDATE(F98,12*D98),"")))))</f>
        <v/>
      </c>
      <c r="H98" s="21" t="str">
        <f>IF(ISNUMBER(G98),G98-TODAY(),"")</f>
        <v/>
      </c>
      <c r="I98" s="17" t="str">
        <f>IF(A98="","",IF(NOT(ISNUMBER(G98)),"Enter last done",IF(G98&lt;TODAY(),"Overdue",IF(G98-TODAY()&lt;=7,"Due within 7 days","OK"))))</f>
        <v/>
      </c>
      <c r="J98" s="23" t="n"/>
      <c r="K98" s="22" t="n"/>
    </row>
    <row r="99">
      <c r="A99" s="22" t="n"/>
      <c r="B99" s="23" t="n"/>
      <c r="C99" s="17" t="str">
        <f>IF(B99="","",IFERROR(INDEX(Machines!$A$2:$A$201,MATCH(B99,Machines!$B$2:$B$201,0)),"Not in Machines"))</f>
        <v/>
      </c>
      <c r="D99" s="24" t="n"/>
      <c r="E99" s="23" t="n"/>
      <c r="F99" s="25" t="n"/>
      <c r="G99" s="20" t="str">
        <f>IF(OR(A99="",NOT(ISNUMBER(F99)),NOT(ISNUMBER(D99))),"",IF(E99="days",F99+D99,IF(E99="weeks",F99+7*D99,IF(E99="months",EDATE(F99,D99),IF(E99="years",EDATE(F99,12*D99),"")))))</f>
        <v/>
      </c>
      <c r="H99" s="21" t="str">
        <f>IF(ISNUMBER(G99),G99-TODAY(),"")</f>
        <v/>
      </c>
      <c r="I99" s="17" t="str">
        <f>IF(A99="","",IF(NOT(ISNUMBER(G99)),"Enter last done",IF(G99&lt;TODAY(),"Overdue",IF(G99-TODAY()&lt;=7,"Due within 7 days","OK"))))</f>
        <v/>
      </c>
      <c r="J99" s="23" t="n"/>
      <c r="K99" s="22" t="n"/>
    </row>
    <row r="100">
      <c r="A100" s="22" t="n"/>
      <c r="B100" s="23" t="n"/>
      <c r="C100" s="17" t="str">
        <f>IF(B100="","",IFERROR(INDEX(Machines!$A$2:$A$201,MATCH(B100,Machines!$B$2:$B$201,0)),"Not in Machines"))</f>
        <v/>
      </c>
      <c r="D100" s="24" t="n"/>
      <c r="E100" s="23" t="n"/>
      <c r="F100" s="25" t="n"/>
      <c r="G100" s="20" t="str">
        <f>IF(OR(A100="",NOT(ISNUMBER(F100)),NOT(ISNUMBER(D100))),"",IF(E100="days",F100+D100,IF(E100="weeks",F100+7*D100,IF(E100="months",EDATE(F100,D100),IF(E100="years",EDATE(F100,12*D100),"")))))</f>
        <v/>
      </c>
      <c r="H100" s="21" t="str">
        <f>IF(ISNUMBER(G100),G100-TODAY(),"")</f>
        <v/>
      </c>
      <c r="I100" s="17" t="str">
        <f>IF(A100="","",IF(NOT(ISNUMBER(G100)),"Enter last done",IF(G100&lt;TODAY(),"Overdue",IF(G100-TODAY()&lt;=7,"Due within 7 days","OK"))))</f>
        <v/>
      </c>
      <c r="J100" s="23" t="n"/>
      <c r="K100" s="22" t="n"/>
    </row>
    <row r="101">
      <c r="A101" s="22" t="n"/>
      <c r="B101" s="23" t="n"/>
      <c r="C101" s="17" t="str">
        <f>IF(B101="","",IFERROR(INDEX(Machines!$A$2:$A$201,MATCH(B101,Machines!$B$2:$B$201,0)),"Not in Machines"))</f>
        <v/>
      </c>
      <c r="D101" s="24" t="n"/>
      <c r="E101" s="23" t="n"/>
      <c r="F101" s="25" t="n"/>
      <c r="G101" s="20" t="str">
        <f>IF(OR(A101="",NOT(ISNUMBER(F101)),NOT(ISNUMBER(D101))),"",IF(E101="days",F101+D101,IF(E101="weeks",F101+7*D101,IF(E101="months",EDATE(F101,D101),IF(E101="years",EDATE(F101,12*D101),"")))))</f>
        <v/>
      </c>
      <c r="H101" s="21" t="str">
        <f>IF(ISNUMBER(G101),G101-TODAY(),"")</f>
        <v/>
      </c>
      <c r="I101" s="17" t="str">
        <f>IF(A101="","",IF(NOT(ISNUMBER(G101)),"Enter last done",IF(G101&lt;TODAY(),"Overdue",IF(G101-TODAY()&lt;=7,"Due within 7 days","OK"))))</f>
        <v/>
      </c>
      <c r="J101" s="23" t="n"/>
      <c r="K101" s="22" t="n"/>
    </row>
    <row r="102">
      <c r="A102" s="22" t="n"/>
      <c r="B102" s="23" t="n"/>
      <c r="C102" s="17" t="str">
        <f>IF(B102="","",IFERROR(INDEX(Machines!$A$2:$A$201,MATCH(B102,Machines!$B$2:$B$201,0)),"Not in Machines"))</f>
        <v/>
      </c>
      <c r="D102" s="24" t="n"/>
      <c r="E102" s="23" t="n"/>
      <c r="F102" s="25" t="n"/>
      <c r="G102" s="20" t="str">
        <f>IF(OR(A102="",NOT(ISNUMBER(F102)),NOT(ISNUMBER(D102))),"",IF(E102="days",F102+D102,IF(E102="weeks",F102+7*D102,IF(E102="months",EDATE(F102,D102),IF(E102="years",EDATE(F102,12*D102),"")))))</f>
        <v/>
      </c>
      <c r="H102" s="21" t="str">
        <f>IF(ISNUMBER(G102),G102-TODAY(),"")</f>
        <v/>
      </c>
      <c r="I102" s="17" t="str">
        <f>IF(A102="","",IF(NOT(ISNUMBER(G102)),"Enter last done",IF(G102&lt;TODAY(),"Overdue",IF(G102-TODAY()&lt;=7,"Due within 7 days","OK"))))</f>
        <v/>
      </c>
      <c r="J102" s="23" t="n"/>
      <c r="K102" s="22" t="n"/>
    </row>
    <row r="103">
      <c r="A103" s="22" t="n"/>
      <c r="B103" s="23" t="n"/>
      <c r="C103" s="17" t="str">
        <f>IF(B103="","",IFERROR(INDEX(Machines!$A$2:$A$201,MATCH(B103,Machines!$B$2:$B$201,0)),"Not in Machines"))</f>
        <v/>
      </c>
      <c r="D103" s="24" t="n"/>
      <c r="E103" s="23" t="n"/>
      <c r="F103" s="25" t="n"/>
      <c r="G103" s="20" t="str">
        <f>IF(OR(A103="",NOT(ISNUMBER(F103)),NOT(ISNUMBER(D103))),"",IF(E103="days",F103+D103,IF(E103="weeks",F103+7*D103,IF(E103="months",EDATE(F103,D103),IF(E103="years",EDATE(F103,12*D103),"")))))</f>
        <v/>
      </c>
      <c r="H103" s="21" t="str">
        <f>IF(ISNUMBER(G103),G103-TODAY(),"")</f>
        <v/>
      </c>
      <c r="I103" s="17" t="str">
        <f>IF(A103="","",IF(NOT(ISNUMBER(G103)),"Enter last done",IF(G103&lt;TODAY(),"Overdue",IF(G103-TODAY()&lt;=7,"Due within 7 days","OK"))))</f>
        <v/>
      </c>
      <c r="J103" s="23" t="n"/>
      <c r="K103" s="22" t="n"/>
    </row>
    <row r="104">
      <c r="A104" s="22" t="n"/>
      <c r="B104" s="23" t="n"/>
      <c r="C104" s="17" t="str">
        <f>IF(B104="","",IFERROR(INDEX(Machines!$A$2:$A$201,MATCH(B104,Machines!$B$2:$B$201,0)),"Not in Machines"))</f>
        <v/>
      </c>
      <c r="D104" s="24" t="n"/>
      <c r="E104" s="23" t="n"/>
      <c r="F104" s="25" t="n"/>
      <c r="G104" s="20" t="str">
        <f>IF(OR(A104="",NOT(ISNUMBER(F104)),NOT(ISNUMBER(D104))),"",IF(E104="days",F104+D104,IF(E104="weeks",F104+7*D104,IF(E104="months",EDATE(F104,D104),IF(E104="years",EDATE(F104,12*D104),"")))))</f>
        <v/>
      </c>
      <c r="H104" s="21" t="str">
        <f>IF(ISNUMBER(G104),G104-TODAY(),"")</f>
        <v/>
      </c>
      <c r="I104" s="17" t="str">
        <f>IF(A104="","",IF(NOT(ISNUMBER(G104)),"Enter last done",IF(G104&lt;TODAY(),"Overdue",IF(G104-TODAY()&lt;=7,"Due within 7 days","OK"))))</f>
        <v/>
      </c>
      <c r="J104" s="23" t="n"/>
      <c r="K104" s="22" t="n"/>
    </row>
    <row r="105">
      <c r="A105" s="22" t="n"/>
      <c r="B105" s="23" t="n"/>
      <c r="C105" s="17" t="str">
        <f>IF(B105="","",IFERROR(INDEX(Machines!$A$2:$A$201,MATCH(B105,Machines!$B$2:$B$201,0)),"Not in Machines"))</f>
        <v/>
      </c>
      <c r="D105" s="24" t="n"/>
      <c r="E105" s="23" t="n"/>
      <c r="F105" s="25" t="n"/>
      <c r="G105" s="20" t="str">
        <f>IF(OR(A105="",NOT(ISNUMBER(F105)),NOT(ISNUMBER(D105))),"",IF(E105="days",F105+D105,IF(E105="weeks",F105+7*D105,IF(E105="months",EDATE(F105,D105),IF(E105="years",EDATE(F105,12*D105),"")))))</f>
        <v/>
      </c>
      <c r="H105" s="21" t="str">
        <f>IF(ISNUMBER(G105),G105-TODAY(),"")</f>
        <v/>
      </c>
      <c r="I105" s="17" t="str">
        <f>IF(A105="","",IF(NOT(ISNUMBER(G105)),"Enter last done",IF(G105&lt;TODAY(),"Overdue",IF(G105-TODAY()&lt;=7,"Due within 7 days","OK"))))</f>
        <v/>
      </c>
      <c r="J105" s="23" t="n"/>
      <c r="K105" s="22" t="n"/>
    </row>
    <row r="106">
      <c r="A106" s="22" t="n"/>
      <c r="B106" s="23" t="n"/>
      <c r="C106" s="17" t="str">
        <f>IF(B106="","",IFERROR(INDEX(Machines!$A$2:$A$201,MATCH(B106,Machines!$B$2:$B$201,0)),"Not in Machines"))</f>
        <v/>
      </c>
      <c r="D106" s="24" t="n"/>
      <c r="E106" s="23" t="n"/>
      <c r="F106" s="25" t="n"/>
      <c r="G106" s="20" t="str">
        <f>IF(OR(A106="",NOT(ISNUMBER(F106)),NOT(ISNUMBER(D106))),"",IF(E106="days",F106+D106,IF(E106="weeks",F106+7*D106,IF(E106="months",EDATE(F106,D106),IF(E106="years",EDATE(F106,12*D106),"")))))</f>
        <v/>
      </c>
      <c r="H106" s="21" t="str">
        <f>IF(ISNUMBER(G106),G106-TODAY(),"")</f>
        <v/>
      </c>
      <c r="I106" s="17" t="str">
        <f>IF(A106="","",IF(NOT(ISNUMBER(G106)),"Enter last done",IF(G106&lt;TODAY(),"Overdue",IF(G106-TODAY()&lt;=7,"Due within 7 days","OK"))))</f>
        <v/>
      </c>
      <c r="J106" s="23" t="n"/>
      <c r="K106" s="22" t="n"/>
    </row>
    <row r="107">
      <c r="A107" s="22" t="n"/>
      <c r="B107" s="23" t="n"/>
      <c r="C107" s="17" t="str">
        <f>IF(B107="","",IFERROR(INDEX(Machines!$A$2:$A$201,MATCH(B107,Machines!$B$2:$B$201,0)),"Not in Machines"))</f>
        <v/>
      </c>
      <c r="D107" s="24" t="n"/>
      <c r="E107" s="23" t="n"/>
      <c r="F107" s="25" t="n"/>
      <c r="G107" s="20" t="str">
        <f>IF(OR(A107="",NOT(ISNUMBER(F107)),NOT(ISNUMBER(D107))),"",IF(E107="days",F107+D107,IF(E107="weeks",F107+7*D107,IF(E107="months",EDATE(F107,D107),IF(E107="years",EDATE(F107,12*D107),"")))))</f>
        <v/>
      </c>
      <c r="H107" s="21" t="str">
        <f>IF(ISNUMBER(G107),G107-TODAY(),"")</f>
        <v/>
      </c>
      <c r="I107" s="17" t="str">
        <f>IF(A107="","",IF(NOT(ISNUMBER(G107)),"Enter last done",IF(G107&lt;TODAY(),"Overdue",IF(G107-TODAY()&lt;=7,"Due within 7 days","OK"))))</f>
        <v/>
      </c>
      <c r="J107" s="23" t="n"/>
      <c r="K107" s="22" t="n"/>
    </row>
    <row r="108">
      <c r="A108" s="22" t="n"/>
      <c r="B108" s="23" t="n"/>
      <c r="C108" s="17" t="str">
        <f>IF(B108="","",IFERROR(INDEX(Machines!$A$2:$A$201,MATCH(B108,Machines!$B$2:$B$201,0)),"Not in Machines"))</f>
        <v/>
      </c>
      <c r="D108" s="24" t="n"/>
      <c r="E108" s="23" t="n"/>
      <c r="F108" s="25" t="n"/>
      <c r="G108" s="20" t="str">
        <f>IF(OR(A108="",NOT(ISNUMBER(F108)),NOT(ISNUMBER(D108))),"",IF(E108="days",F108+D108,IF(E108="weeks",F108+7*D108,IF(E108="months",EDATE(F108,D108),IF(E108="years",EDATE(F108,12*D108),"")))))</f>
        <v/>
      </c>
      <c r="H108" s="21" t="str">
        <f>IF(ISNUMBER(G108),G108-TODAY(),"")</f>
        <v/>
      </c>
      <c r="I108" s="17" t="str">
        <f>IF(A108="","",IF(NOT(ISNUMBER(G108)),"Enter last done",IF(G108&lt;TODAY(),"Overdue",IF(G108-TODAY()&lt;=7,"Due within 7 days","OK"))))</f>
        <v/>
      </c>
      <c r="J108" s="23" t="n"/>
      <c r="K108" s="22" t="n"/>
    </row>
    <row r="109">
      <c r="A109" s="22" t="n"/>
      <c r="B109" s="23" t="n"/>
      <c r="C109" s="17" t="str">
        <f>IF(B109="","",IFERROR(INDEX(Machines!$A$2:$A$201,MATCH(B109,Machines!$B$2:$B$201,0)),"Not in Machines"))</f>
        <v/>
      </c>
      <c r="D109" s="24" t="n"/>
      <c r="E109" s="23" t="n"/>
      <c r="F109" s="25" t="n"/>
      <c r="G109" s="20" t="str">
        <f>IF(OR(A109="",NOT(ISNUMBER(F109)),NOT(ISNUMBER(D109))),"",IF(E109="days",F109+D109,IF(E109="weeks",F109+7*D109,IF(E109="months",EDATE(F109,D109),IF(E109="years",EDATE(F109,12*D109),"")))))</f>
        <v/>
      </c>
      <c r="H109" s="21" t="str">
        <f>IF(ISNUMBER(G109),G109-TODAY(),"")</f>
        <v/>
      </c>
      <c r="I109" s="17" t="str">
        <f>IF(A109="","",IF(NOT(ISNUMBER(G109)),"Enter last done",IF(G109&lt;TODAY(),"Overdue",IF(G109-TODAY()&lt;=7,"Due within 7 days","OK"))))</f>
        <v/>
      </c>
      <c r="J109" s="23" t="n"/>
      <c r="K109" s="22" t="n"/>
    </row>
    <row r="110">
      <c r="A110" s="22" t="n"/>
      <c r="B110" s="23" t="n"/>
      <c r="C110" s="17" t="str">
        <f>IF(B110="","",IFERROR(INDEX(Machines!$A$2:$A$201,MATCH(B110,Machines!$B$2:$B$201,0)),"Not in Machines"))</f>
        <v/>
      </c>
      <c r="D110" s="24" t="n"/>
      <c r="E110" s="23" t="n"/>
      <c r="F110" s="25" t="n"/>
      <c r="G110" s="20" t="str">
        <f>IF(OR(A110="",NOT(ISNUMBER(F110)),NOT(ISNUMBER(D110))),"",IF(E110="days",F110+D110,IF(E110="weeks",F110+7*D110,IF(E110="months",EDATE(F110,D110),IF(E110="years",EDATE(F110,12*D110),"")))))</f>
        <v/>
      </c>
      <c r="H110" s="21" t="str">
        <f>IF(ISNUMBER(G110),G110-TODAY(),"")</f>
        <v/>
      </c>
      <c r="I110" s="17" t="str">
        <f>IF(A110="","",IF(NOT(ISNUMBER(G110)),"Enter last done",IF(G110&lt;TODAY(),"Overdue",IF(G110-TODAY()&lt;=7,"Due within 7 days","OK"))))</f>
        <v/>
      </c>
      <c r="J110" s="23" t="n"/>
      <c r="K110" s="22" t="n"/>
    </row>
    <row r="111">
      <c r="A111" s="22" t="n"/>
      <c r="B111" s="23" t="n"/>
      <c r="C111" s="17" t="str">
        <f>IF(B111="","",IFERROR(INDEX(Machines!$A$2:$A$201,MATCH(B111,Machines!$B$2:$B$201,0)),"Not in Machines"))</f>
        <v/>
      </c>
      <c r="D111" s="24" t="n"/>
      <c r="E111" s="23" t="n"/>
      <c r="F111" s="25" t="n"/>
      <c r="G111" s="20" t="str">
        <f>IF(OR(A111="",NOT(ISNUMBER(F111)),NOT(ISNUMBER(D111))),"",IF(E111="days",F111+D111,IF(E111="weeks",F111+7*D111,IF(E111="months",EDATE(F111,D111),IF(E111="years",EDATE(F111,12*D111),"")))))</f>
        <v/>
      </c>
      <c r="H111" s="21" t="str">
        <f>IF(ISNUMBER(G111),G111-TODAY(),"")</f>
        <v/>
      </c>
      <c r="I111" s="17" t="str">
        <f>IF(A111="","",IF(NOT(ISNUMBER(G111)),"Enter last done",IF(G111&lt;TODAY(),"Overdue",IF(G111-TODAY()&lt;=7,"Due within 7 days","OK"))))</f>
        <v/>
      </c>
      <c r="J111" s="23" t="n"/>
      <c r="K111" s="22" t="n"/>
    </row>
    <row r="112">
      <c r="A112" s="22" t="n"/>
      <c r="B112" s="23" t="n"/>
      <c r="C112" s="17" t="str">
        <f>IF(B112="","",IFERROR(INDEX(Machines!$A$2:$A$201,MATCH(B112,Machines!$B$2:$B$201,0)),"Not in Machines"))</f>
        <v/>
      </c>
      <c r="D112" s="24" t="n"/>
      <c r="E112" s="23" t="n"/>
      <c r="F112" s="25" t="n"/>
      <c r="G112" s="20" t="str">
        <f>IF(OR(A112="",NOT(ISNUMBER(F112)),NOT(ISNUMBER(D112))),"",IF(E112="days",F112+D112,IF(E112="weeks",F112+7*D112,IF(E112="months",EDATE(F112,D112),IF(E112="years",EDATE(F112,12*D112),"")))))</f>
        <v/>
      </c>
      <c r="H112" s="21" t="str">
        <f>IF(ISNUMBER(G112),G112-TODAY(),"")</f>
        <v/>
      </c>
      <c r="I112" s="17" t="str">
        <f>IF(A112="","",IF(NOT(ISNUMBER(G112)),"Enter last done",IF(G112&lt;TODAY(),"Overdue",IF(G112-TODAY()&lt;=7,"Due within 7 days","OK"))))</f>
        <v/>
      </c>
      <c r="J112" s="23" t="n"/>
      <c r="K112" s="22" t="n"/>
    </row>
    <row r="113">
      <c r="A113" s="22" t="n"/>
      <c r="B113" s="23" t="n"/>
      <c r="C113" s="17" t="str">
        <f>IF(B113="","",IFERROR(INDEX(Machines!$A$2:$A$201,MATCH(B113,Machines!$B$2:$B$201,0)),"Not in Machines"))</f>
        <v/>
      </c>
      <c r="D113" s="24" t="n"/>
      <c r="E113" s="23" t="n"/>
      <c r="F113" s="25" t="n"/>
      <c r="G113" s="20" t="str">
        <f>IF(OR(A113="",NOT(ISNUMBER(F113)),NOT(ISNUMBER(D113))),"",IF(E113="days",F113+D113,IF(E113="weeks",F113+7*D113,IF(E113="months",EDATE(F113,D113),IF(E113="years",EDATE(F113,12*D113),"")))))</f>
        <v/>
      </c>
      <c r="H113" s="21" t="str">
        <f>IF(ISNUMBER(G113),G113-TODAY(),"")</f>
        <v/>
      </c>
      <c r="I113" s="17" t="str">
        <f>IF(A113="","",IF(NOT(ISNUMBER(G113)),"Enter last done",IF(G113&lt;TODAY(),"Overdue",IF(G113-TODAY()&lt;=7,"Due within 7 days","OK"))))</f>
        <v/>
      </c>
      <c r="J113" s="23" t="n"/>
      <c r="K113" s="22" t="n"/>
    </row>
    <row r="114">
      <c r="A114" s="22" t="n"/>
      <c r="B114" s="23" t="n"/>
      <c r="C114" s="17" t="str">
        <f>IF(B114="","",IFERROR(INDEX(Machines!$A$2:$A$201,MATCH(B114,Machines!$B$2:$B$201,0)),"Not in Machines"))</f>
        <v/>
      </c>
      <c r="D114" s="24" t="n"/>
      <c r="E114" s="23" t="n"/>
      <c r="F114" s="25" t="n"/>
      <c r="G114" s="20" t="str">
        <f>IF(OR(A114="",NOT(ISNUMBER(F114)),NOT(ISNUMBER(D114))),"",IF(E114="days",F114+D114,IF(E114="weeks",F114+7*D114,IF(E114="months",EDATE(F114,D114),IF(E114="years",EDATE(F114,12*D114),"")))))</f>
        <v/>
      </c>
      <c r="H114" s="21" t="str">
        <f>IF(ISNUMBER(G114),G114-TODAY(),"")</f>
        <v/>
      </c>
      <c r="I114" s="17" t="str">
        <f>IF(A114="","",IF(NOT(ISNUMBER(G114)),"Enter last done",IF(G114&lt;TODAY(),"Overdue",IF(G114-TODAY()&lt;=7,"Due within 7 days","OK"))))</f>
        <v/>
      </c>
      <c r="J114" s="23" t="n"/>
      <c r="K114" s="22" t="n"/>
    </row>
    <row r="115">
      <c r="A115" s="22" t="n"/>
      <c r="B115" s="23" t="n"/>
      <c r="C115" s="17" t="str">
        <f>IF(B115="","",IFERROR(INDEX(Machines!$A$2:$A$201,MATCH(B115,Machines!$B$2:$B$201,0)),"Not in Machines"))</f>
        <v/>
      </c>
      <c r="D115" s="24" t="n"/>
      <c r="E115" s="23" t="n"/>
      <c r="F115" s="25" t="n"/>
      <c r="G115" s="20" t="str">
        <f>IF(OR(A115="",NOT(ISNUMBER(F115)),NOT(ISNUMBER(D115))),"",IF(E115="days",F115+D115,IF(E115="weeks",F115+7*D115,IF(E115="months",EDATE(F115,D115),IF(E115="years",EDATE(F115,12*D115),"")))))</f>
        <v/>
      </c>
      <c r="H115" s="21" t="str">
        <f>IF(ISNUMBER(G115),G115-TODAY(),"")</f>
        <v/>
      </c>
      <c r="I115" s="17" t="str">
        <f>IF(A115="","",IF(NOT(ISNUMBER(G115)),"Enter last done",IF(G115&lt;TODAY(),"Overdue",IF(G115-TODAY()&lt;=7,"Due within 7 days","OK"))))</f>
        <v/>
      </c>
      <c r="J115" s="23" t="n"/>
      <c r="K115" s="22" t="n"/>
    </row>
    <row r="116">
      <c r="A116" s="22" t="n"/>
      <c r="B116" s="23" t="n"/>
      <c r="C116" s="17" t="str">
        <f>IF(B116="","",IFERROR(INDEX(Machines!$A$2:$A$201,MATCH(B116,Machines!$B$2:$B$201,0)),"Not in Machines"))</f>
        <v/>
      </c>
      <c r="D116" s="24" t="n"/>
      <c r="E116" s="23" t="n"/>
      <c r="F116" s="25" t="n"/>
      <c r="G116" s="20" t="str">
        <f>IF(OR(A116="",NOT(ISNUMBER(F116)),NOT(ISNUMBER(D116))),"",IF(E116="days",F116+D116,IF(E116="weeks",F116+7*D116,IF(E116="months",EDATE(F116,D116),IF(E116="years",EDATE(F116,12*D116),"")))))</f>
        <v/>
      </c>
      <c r="H116" s="21" t="str">
        <f>IF(ISNUMBER(G116),G116-TODAY(),"")</f>
        <v/>
      </c>
      <c r="I116" s="17" t="str">
        <f>IF(A116="","",IF(NOT(ISNUMBER(G116)),"Enter last done",IF(G116&lt;TODAY(),"Overdue",IF(G116-TODAY()&lt;=7,"Due within 7 days","OK"))))</f>
        <v/>
      </c>
      <c r="J116" s="23" t="n"/>
      <c r="K116" s="22" t="n"/>
    </row>
    <row r="117">
      <c r="A117" s="22" t="n"/>
      <c r="B117" s="23" t="n"/>
      <c r="C117" s="17" t="str">
        <f>IF(B117="","",IFERROR(INDEX(Machines!$A$2:$A$201,MATCH(B117,Machines!$B$2:$B$201,0)),"Not in Machines"))</f>
        <v/>
      </c>
      <c r="D117" s="24" t="n"/>
      <c r="E117" s="23" t="n"/>
      <c r="F117" s="25" t="n"/>
      <c r="G117" s="20" t="str">
        <f>IF(OR(A117="",NOT(ISNUMBER(F117)),NOT(ISNUMBER(D117))),"",IF(E117="days",F117+D117,IF(E117="weeks",F117+7*D117,IF(E117="months",EDATE(F117,D117),IF(E117="years",EDATE(F117,12*D117),"")))))</f>
        <v/>
      </c>
      <c r="H117" s="21" t="str">
        <f>IF(ISNUMBER(G117),G117-TODAY(),"")</f>
        <v/>
      </c>
      <c r="I117" s="17" t="str">
        <f>IF(A117="","",IF(NOT(ISNUMBER(G117)),"Enter last done",IF(G117&lt;TODAY(),"Overdue",IF(G117-TODAY()&lt;=7,"Due within 7 days","OK"))))</f>
        <v/>
      </c>
      <c r="J117" s="23" t="n"/>
      <c r="K117" s="22" t="n"/>
    </row>
    <row r="118">
      <c r="A118" s="22" t="n"/>
      <c r="B118" s="23" t="n"/>
      <c r="C118" s="17" t="str">
        <f>IF(B118="","",IFERROR(INDEX(Machines!$A$2:$A$201,MATCH(B118,Machines!$B$2:$B$201,0)),"Not in Machines"))</f>
        <v/>
      </c>
      <c r="D118" s="24" t="n"/>
      <c r="E118" s="23" t="n"/>
      <c r="F118" s="25" t="n"/>
      <c r="G118" s="20" t="str">
        <f>IF(OR(A118="",NOT(ISNUMBER(F118)),NOT(ISNUMBER(D118))),"",IF(E118="days",F118+D118,IF(E118="weeks",F118+7*D118,IF(E118="months",EDATE(F118,D118),IF(E118="years",EDATE(F118,12*D118),"")))))</f>
        <v/>
      </c>
      <c r="H118" s="21" t="str">
        <f>IF(ISNUMBER(G118),G118-TODAY(),"")</f>
        <v/>
      </c>
      <c r="I118" s="17" t="str">
        <f>IF(A118="","",IF(NOT(ISNUMBER(G118)),"Enter last done",IF(G118&lt;TODAY(),"Overdue",IF(G118-TODAY()&lt;=7,"Due within 7 days","OK"))))</f>
        <v/>
      </c>
      <c r="J118" s="23" t="n"/>
      <c r="K118" s="22" t="n"/>
    </row>
    <row r="119">
      <c r="A119" s="22" t="n"/>
      <c r="B119" s="23" t="n"/>
      <c r="C119" s="17" t="str">
        <f>IF(B119="","",IFERROR(INDEX(Machines!$A$2:$A$201,MATCH(B119,Machines!$B$2:$B$201,0)),"Not in Machines"))</f>
        <v/>
      </c>
      <c r="D119" s="24" t="n"/>
      <c r="E119" s="23" t="n"/>
      <c r="F119" s="25" t="n"/>
      <c r="G119" s="20" t="str">
        <f>IF(OR(A119="",NOT(ISNUMBER(F119)),NOT(ISNUMBER(D119))),"",IF(E119="days",F119+D119,IF(E119="weeks",F119+7*D119,IF(E119="months",EDATE(F119,D119),IF(E119="years",EDATE(F119,12*D119),"")))))</f>
        <v/>
      </c>
      <c r="H119" s="21" t="str">
        <f>IF(ISNUMBER(G119),G119-TODAY(),"")</f>
        <v/>
      </c>
      <c r="I119" s="17" t="str">
        <f>IF(A119="","",IF(NOT(ISNUMBER(G119)),"Enter last done",IF(G119&lt;TODAY(),"Overdue",IF(G119-TODAY()&lt;=7,"Due within 7 days","OK"))))</f>
        <v/>
      </c>
      <c r="J119" s="23" t="n"/>
      <c r="K119" s="22" t="n"/>
    </row>
    <row r="120">
      <c r="A120" s="22" t="n"/>
      <c r="B120" s="23" t="n"/>
      <c r="C120" s="17" t="str">
        <f>IF(B120="","",IFERROR(INDEX(Machines!$A$2:$A$201,MATCH(B120,Machines!$B$2:$B$201,0)),"Not in Machines"))</f>
        <v/>
      </c>
      <c r="D120" s="24" t="n"/>
      <c r="E120" s="23" t="n"/>
      <c r="F120" s="25" t="n"/>
      <c r="G120" s="20" t="str">
        <f>IF(OR(A120="",NOT(ISNUMBER(F120)),NOT(ISNUMBER(D120))),"",IF(E120="days",F120+D120,IF(E120="weeks",F120+7*D120,IF(E120="months",EDATE(F120,D120),IF(E120="years",EDATE(F120,12*D120),"")))))</f>
        <v/>
      </c>
      <c r="H120" s="21" t="str">
        <f>IF(ISNUMBER(G120),G120-TODAY(),"")</f>
        <v/>
      </c>
      <c r="I120" s="17" t="str">
        <f>IF(A120="","",IF(NOT(ISNUMBER(G120)),"Enter last done",IF(G120&lt;TODAY(),"Overdue",IF(G120-TODAY()&lt;=7,"Due within 7 days","OK"))))</f>
        <v/>
      </c>
      <c r="J120" s="23" t="n"/>
      <c r="K120" s="22" t="n"/>
    </row>
    <row r="121">
      <c r="A121" s="22" t="n"/>
      <c r="B121" s="23" t="n"/>
      <c r="C121" s="17" t="str">
        <f>IF(B121="","",IFERROR(INDEX(Machines!$A$2:$A$201,MATCH(B121,Machines!$B$2:$B$201,0)),"Not in Machines"))</f>
        <v/>
      </c>
      <c r="D121" s="24" t="n"/>
      <c r="E121" s="23" t="n"/>
      <c r="F121" s="25" t="n"/>
      <c r="G121" s="20" t="str">
        <f>IF(OR(A121="",NOT(ISNUMBER(F121)),NOT(ISNUMBER(D121))),"",IF(E121="days",F121+D121,IF(E121="weeks",F121+7*D121,IF(E121="months",EDATE(F121,D121),IF(E121="years",EDATE(F121,12*D121),"")))))</f>
        <v/>
      </c>
      <c r="H121" s="21" t="str">
        <f>IF(ISNUMBER(G121),G121-TODAY(),"")</f>
        <v/>
      </c>
      <c r="I121" s="17" t="str">
        <f>IF(A121="","",IF(NOT(ISNUMBER(G121)),"Enter last done",IF(G121&lt;TODAY(),"Overdue",IF(G121-TODAY()&lt;=7,"Due within 7 days","OK"))))</f>
        <v/>
      </c>
      <c r="J121" s="23" t="n"/>
      <c r="K121" s="22" t="n"/>
    </row>
    <row r="122">
      <c r="A122" s="22" t="n"/>
      <c r="B122" s="23" t="n"/>
      <c r="C122" s="17" t="str">
        <f>IF(B122="","",IFERROR(INDEX(Machines!$A$2:$A$201,MATCH(B122,Machines!$B$2:$B$201,0)),"Not in Machines"))</f>
        <v/>
      </c>
      <c r="D122" s="24" t="n"/>
      <c r="E122" s="23" t="n"/>
      <c r="F122" s="25" t="n"/>
      <c r="G122" s="20" t="str">
        <f>IF(OR(A122="",NOT(ISNUMBER(F122)),NOT(ISNUMBER(D122))),"",IF(E122="days",F122+D122,IF(E122="weeks",F122+7*D122,IF(E122="months",EDATE(F122,D122),IF(E122="years",EDATE(F122,12*D122),"")))))</f>
        <v/>
      </c>
      <c r="H122" s="21" t="str">
        <f>IF(ISNUMBER(G122),G122-TODAY(),"")</f>
        <v/>
      </c>
      <c r="I122" s="17" t="str">
        <f>IF(A122="","",IF(NOT(ISNUMBER(G122)),"Enter last done",IF(G122&lt;TODAY(),"Overdue",IF(G122-TODAY()&lt;=7,"Due within 7 days","OK"))))</f>
        <v/>
      </c>
      <c r="J122" s="23" t="n"/>
      <c r="K122" s="22" t="n"/>
    </row>
    <row r="123">
      <c r="A123" s="22" t="n"/>
      <c r="B123" s="23" t="n"/>
      <c r="C123" s="17" t="str">
        <f>IF(B123="","",IFERROR(INDEX(Machines!$A$2:$A$201,MATCH(B123,Machines!$B$2:$B$201,0)),"Not in Machines"))</f>
        <v/>
      </c>
      <c r="D123" s="24" t="n"/>
      <c r="E123" s="23" t="n"/>
      <c r="F123" s="25" t="n"/>
      <c r="G123" s="20" t="str">
        <f>IF(OR(A123="",NOT(ISNUMBER(F123)),NOT(ISNUMBER(D123))),"",IF(E123="days",F123+D123,IF(E123="weeks",F123+7*D123,IF(E123="months",EDATE(F123,D123),IF(E123="years",EDATE(F123,12*D123),"")))))</f>
        <v/>
      </c>
      <c r="H123" s="21" t="str">
        <f>IF(ISNUMBER(G123),G123-TODAY(),"")</f>
        <v/>
      </c>
      <c r="I123" s="17" t="str">
        <f>IF(A123="","",IF(NOT(ISNUMBER(G123)),"Enter last done",IF(G123&lt;TODAY(),"Overdue",IF(G123-TODAY()&lt;=7,"Due within 7 days","OK"))))</f>
        <v/>
      </c>
      <c r="J123" s="23" t="n"/>
      <c r="K123" s="22" t="n"/>
    </row>
    <row r="124">
      <c r="A124" s="22" t="n"/>
      <c r="B124" s="23" t="n"/>
      <c r="C124" s="17" t="str">
        <f>IF(B124="","",IFERROR(INDEX(Machines!$A$2:$A$201,MATCH(B124,Machines!$B$2:$B$201,0)),"Not in Machines"))</f>
        <v/>
      </c>
      <c r="D124" s="24" t="n"/>
      <c r="E124" s="23" t="n"/>
      <c r="F124" s="25" t="n"/>
      <c r="G124" s="20" t="str">
        <f>IF(OR(A124="",NOT(ISNUMBER(F124)),NOT(ISNUMBER(D124))),"",IF(E124="days",F124+D124,IF(E124="weeks",F124+7*D124,IF(E124="months",EDATE(F124,D124),IF(E124="years",EDATE(F124,12*D124),"")))))</f>
        <v/>
      </c>
      <c r="H124" s="21" t="str">
        <f>IF(ISNUMBER(G124),G124-TODAY(),"")</f>
        <v/>
      </c>
      <c r="I124" s="17" t="str">
        <f>IF(A124="","",IF(NOT(ISNUMBER(G124)),"Enter last done",IF(G124&lt;TODAY(),"Overdue",IF(G124-TODAY()&lt;=7,"Due within 7 days","OK"))))</f>
        <v/>
      </c>
      <c r="J124" s="23" t="n"/>
      <c r="K124" s="22" t="n"/>
    </row>
    <row r="125">
      <c r="A125" s="22" t="n"/>
      <c r="B125" s="23" t="n"/>
      <c r="C125" s="17" t="str">
        <f>IF(B125="","",IFERROR(INDEX(Machines!$A$2:$A$201,MATCH(B125,Machines!$B$2:$B$201,0)),"Not in Machines"))</f>
        <v/>
      </c>
      <c r="D125" s="24" t="n"/>
      <c r="E125" s="23" t="n"/>
      <c r="F125" s="25" t="n"/>
      <c r="G125" s="20" t="str">
        <f>IF(OR(A125="",NOT(ISNUMBER(F125)),NOT(ISNUMBER(D125))),"",IF(E125="days",F125+D125,IF(E125="weeks",F125+7*D125,IF(E125="months",EDATE(F125,D125),IF(E125="years",EDATE(F125,12*D125),"")))))</f>
        <v/>
      </c>
      <c r="H125" s="21" t="str">
        <f>IF(ISNUMBER(G125),G125-TODAY(),"")</f>
        <v/>
      </c>
      <c r="I125" s="17" t="str">
        <f>IF(A125="","",IF(NOT(ISNUMBER(G125)),"Enter last done",IF(G125&lt;TODAY(),"Overdue",IF(G125-TODAY()&lt;=7,"Due within 7 days","OK"))))</f>
        <v/>
      </c>
      <c r="J125" s="23" t="n"/>
      <c r="K125" s="22" t="n"/>
    </row>
    <row r="126">
      <c r="A126" s="22" t="n"/>
      <c r="B126" s="23" t="n"/>
      <c r="C126" s="17" t="str">
        <f>IF(B126="","",IFERROR(INDEX(Machines!$A$2:$A$201,MATCH(B126,Machines!$B$2:$B$201,0)),"Not in Machines"))</f>
        <v/>
      </c>
      <c r="D126" s="24" t="n"/>
      <c r="E126" s="23" t="n"/>
      <c r="F126" s="25" t="n"/>
      <c r="G126" s="20" t="str">
        <f>IF(OR(A126="",NOT(ISNUMBER(F126)),NOT(ISNUMBER(D126))),"",IF(E126="days",F126+D126,IF(E126="weeks",F126+7*D126,IF(E126="months",EDATE(F126,D126),IF(E126="years",EDATE(F126,12*D126),"")))))</f>
        <v/>
      </c>
      <c r="H126" s="21" t="str">
        <f>IF(ISNUMBER(G126),G126-TODAY(),"")</f>
        <v/>
      </c>
      <c r="I126" s="17" t="str">
        <f>IF(A126="","",IF(NOT(ISNUMBER(G126)),"Enter last done",IF(G126&lt;TODAY(),"Overdue",IF(G126-TODAY()&lt;=7,"Due within 7 days","OK"))))</f>
        <v/>
      </c>
      <c r="J126" s="23" t="n"/>
      <c r="K126" s="22" t="n"/>
    </row>
    <row r="127">
      <c r="A127" s="22" t="n"/>
      <c r="B127" s="23" t="n"/>
      <c r="C127" s="17" t="str">
        <f>IF(B127="","",IFERROR(INDEX(Machines!$A$2:$A$201,MATCH(B127,Machines!$B$2:$B$201,0)),"Not in Machines"))</f>
        <v/>
      </c>
      <c r="D127" s="24" t="n"/>
      <c r="E127" s="23" t="n"/>
      <c r="F127" s="25" t="n"/>
      <c r="G127" s="20" t="str">
        <f>IF(OR(A127="",NOT(ISNUMBER(F127)),NOT(ISNUMBER(D127))),"",IF(E127="days",F127+D127,IF(E127="weeks",F127+7*D127,IF(E127="months",EDATE(F127,D127),IF(E127="years",EDATE(F127,12*D127),"")))))</f>
        <v/>
      </c>
      <c r="H127" s="21" t="str">
        <f>IF(ISNUMBER(G127),G127-TODAY(),"")</f>
        <v/>
      </c>
      <c r="I127" s="17" t="str">
        <f>IF(A127="","",IF(NOT(ISNUMBER(G127)),"Enter last done",IF(G127&lt;TODAY(),"Overdue",IF(G127-TODAY()&lt;=7,"Due within 7 days","OK"))))</f>
        <v/>
      </c>
      <c r="J127" s="23" t="n"/>
      <c r="K127" s="22" t="n"/>
    </row>
    <row r="128">
      <c r="A128" s="22" t="n"/>
      <c r="B128" s="23" t="n"/>
      <c r="C128" s="17" t="str">
        <f>IF(B128="","",IFERROR(INDEX(Machines!$A$2:$A$201,MATCH(B128,Machines!$B$2:$B$201,0)),"Not in Machines"))</f>
        <v/>
      </c>
      <c r="D128" s="24" t="n"/>
      <c r="E128" s="23" t="n"/>
      <c r="F128" s="25" t="n"/>
      <c r="G128" s="20" t="str">
        <f>IF(OR(A128="",NOT(ISNUMBER(F128)),NOT(ISNUMBER(D128))),"",IF(E128="days",F128+D128,IF(E128="weeks",F128+7*D128,IF(E128="months",EDATE(F128,D128),IF(E128="years",EDATE(F128,12*D128),"")))))</f>
        <v/>
      </c>
      <c r="H128" s="21" t="str">
        <f>IF(ISNUMBER(G128),G128-TODAY(),"")</f>
        <v/>
      </c>
      <c r="I128" s="17" t="str">
        <f>IF(A128="","",IF(NOT(ISNUMBER(G128)),"Enter last done",IF(G128&lt;TODAY(),"Overdue",IF(G128-TODAY()&lt;=7,"Due within 7 days","OK"))))</f>
        <v/>
      </c>
      <c r="J128" s="23" t="n"/>
      <c r="K128" s="22" t="n"/>
    </row>
    <row r="129">
      <c r="A129" s="22" t="n"/>
      <c r="B129" s="23" t="n"/>
      <c r="C129" s="17" t="str">
        <f>IF(B129="","",IFERROR(INDEX(Machines!$A$2:$A$201,MATCH(B129,Machines!$B$2:$B$201,0)),"Not in Machines"))</f>
        <v/>
      </c>
      <c r="D129" s="24" t="n"/>
      <c r="E129" s="23" t="n"/>
      <c r="F129" s="25" t="n"/>
      <c r="G129" s="20" t="str">
        <f>IF(OR(A129="",NOT(ISNUMBER(F129)),NOT(ISNUMBER(D129))),"",IF(E129="days",F129+D129,IF(E129="weeks",F129+7*D129,IF(E129="months",EDATE(F129,D129),IF(E129="years",EDATE(F129,12*D129),"")))))</f>
        <v/>
      </c>
      <c r="H129" s="21" t="str">
        <f>IF(ISNUMBER(G129),G129-TODAY(),"")</f>
        <v/>
      </c>
      <c r="I129" s="17" t="str">
        <f>IF(A129="","",IF(NOT(ISNUMBER(G129)),"Enter last done",IF(G129&lt;TODAY(),"Overdue",IF(G129-TODAY()&lt;=7,"Due within 7 days","OK"))))</f>
        <v/>
      </c>
      <c r="J129" s="23" t="n"/>
      <c r="K129" s="22" t="n"/>
    </row>
    <row r="130">
      <c r="A130" s="22" t="n"/>
      <c r="B130" s="23" t="n"/>
      <c r="C130" s="17" t="str">
        <f>IF(B130="","",IFERROR(INDEX(Machines!$A$2:$A$201,MATCH(B130,Machines!$B$2:$B$201,0)),"Not in Machines"))</f>
        <v/>
      </c>
      <c r="D130" s="24" t="n"/>
      <c r="E130" s="23" t="n"/>
      <c r="F130" s="25" t="n"/>
      <c r="G130" s="20" t="str">
        <f>IF(OR(A130="",NOT(ISNUMBER(F130)),NOT(ISNUMBER(D130))),"",IF(E130="days",F130+D130,IF(E130="weeks",F130+7*D130,IF(E130="months",EDATE(F130,D130),IF(E130="years",EDATE(F130,12*D130),"")))))</f>
        <v/>
      </c>
      <c r="H130" s="21" t="str">
        <f>IF(ISNUMBER(G130),G130-TODAY(),"")</f>
        <v/>
      </c>
      <c r="I130" s="17" t="str">
        <f>IF(A130="","",IF(NOT(ISNUMBER(G130)),"Enter last done",IF(G130&lt;TODAY(),"Overdue",IF(G130-TODAY()&lt;=7,"Due within 7 days","OK"))))</f>
        <v/>
      </c>
      <c r="J130" s="23" t="n"/>
      <c r="K130" s="22" t="n"/>
    </row>
    <row r="131">
      <c r="A131" s="22" t="n"/>
      <c r="B131" s="23" t="n"/>
      <c r="C131" s="17" t="str">
        <f>IF(B131="","",IFERROR(INDEX(Machines!$A$2:$A$201,MATCH(B131,Machines!$B$2:$B$201,0)),"Not in Machines"))</f>
        <v/>
      </c>
      <c r="D131" s="24" t="n"/>
      <c r="E131" s="23" t="n"/>
      <c r="F131" s="25" t="n"/>
      <c r="G131" s="20" t="str">
        <f>IF(OR(A131="",NOT(ISNUMBER(F131)),NOT(ISNUMBER(D131))),"",IF(E131="days",F131+D131,IF(E131="weeks",F131+7*D131,IF(E131="months",EDATE(F131,D131),IF(E131="years",EDATE(F131,12*D131),"")))))</f>
        <v/>
      </c>
      <c r="H131" s="21" t="str">
        <f>IF(ISNUMBER(G131),G131-TODAY(),"")</f>
        <v/>
      </c>
      <c r="I131" s="17" t="str">
        <f>IF(A131="","",IF(NOT(ISNUMBER(G131)),"Enter last done",IF(G131&lt;TODAY(),"Overdue",IF(G131-TODAY()&lt;=7,"Due within 7 days","OK"))))</f>
        <v/>
      </c>
      <c r="J131" s="23" t="n"/>
      <c r="K131" s="22" t="n"/>
    </row>
    <row r="132">
      <c r="A132" s="22" t="n"/>
      <c r="B132" s="23" t="n"/>
      <c r="C132" s="17" t="str">
        <f>IF(B132="","",IFERROR(INDEX(Machines!$A$2:$A$201,MATCH(B132,Machines!$B$2:$B$201,0)),"Not in Machines"))</f>
        <v/>
      </c>
      <c r="D132" s="24" t="n"/>
      <c r="E132" s="23" t="n"/>
      <c r="F132" s="25" t="n"/>
      <c r="G132" s="20" t="str">
        <f>IF(OR(A132="",NOT(ISNUMBER(F132)),NOT(ISNUMBER(D132))),"",IF(E132="days",F132+D132,IF(E132="weeks",F132+7*D132,IF(E132="months",EDATE(F132,D132),IF(E132="years",EDATE(F132,12*D132),"")))))</f>
        <v/>
      </c>
      <c r="H132" s="21" t="str">
        <f>IF(ISNUMBER(G132),G132-TODAY(),"")</f>
        <v/>
      </c>
      <c r="I132" s="17" t="str">
        <f>IF(A132="","",IF(NOT(ISNUMBER(G132)),"Enter last done",IF(G132&lt;TODAY(),"Overdue",IF(G132-TODAY()&lt;=7,"Due within 7 days","OK"))))</f>
        <v/>
      </c>
      <c r="J132" s="23" t="n"/>
      <c r="K132" s="22" t="n"/>
    </row>
    <row r="133">
      <c r="A133" s="22" t="n"/>
      <c r="B133" s="23" t="n"/>
      <c r="C133" s="17" t="str">
        <f>IF(B133="","",IFERROR(INDEX(Machines!$A$2:$A$201,MATCH(B133,Machines!$B$2:$B$201,0)),"Not in Machines"))</f>
        <v/>
      </c>
      <c r="D133" s="24" t="n"/>
      <c r="E133" s="23" t="n"/>
      <c r="F133" s="25" t="n"/>
      <c r="G133" s="20" t="str">
        <f>IF(OR(A133="",NOT(ISNUMBER(F133)),NOT(ISNUMBER(D133))),"",IF(E133="days",F133+D133,IF(E133="weeks",F133+7*D133,IF(E133="months",EDATE(F133,D133),IF(E133="years",EDATE(F133,12*D133),"")))))</f>
        <v/>
      </c>
      <c r="H133" s="21" t="str">
        <f>IF(ISNUMBER(G133),G133-TODAY(),"")</f>
        <v/>
      </c>
      <c r="I133" s="17" t="str">
        <f>IF(A133="","",IF(NOT(ISNUMBER(G133)),"Enter last done",IF(G133&lt;TODAY(),"Overdue",IF(G133-TODAY()&lt;=7,"Due within 7 days","OK"))))</f>
        <v/>
      </c>
      <c r="J133" s="23" t="n"/>
      <c r="K133" s="22" t="n"/>
    </row>
    <row r="134">
      <c r="A134" s="22" t="n"/>
      <c r="B134" s="23" t="n"/>
      <c r="C134" s="17" t="str">
        <f>IF(B134="","",IFERROR(INDEX(Machines!$A$2:$A$201,MATCH(B134,Machines!$B$2:$B$201,0)),"Not in Machines"))</f>
        <v/>
      </c>
      <c r="D134" s="24" t="n"/>
      <c r="E134" s="23" t="n"/>
      <c r="F134" s="25" t="n"/>
      <c r="G134" s="20" t="str">
        <f>IF(OR(A134="",NOT(ISNUMBER(F134)),NOT(ISNUMBER(D134))),"",IF(E134="days",F134+D134,IF(E134="weeks",F134+7*D134,IF(E134="months",EDATE(F134,D134),IF(E134="years",EDATE(F134,12*D134),"")))))</f>
        <v/>
      </c>
      <c r="H134" s="21" t="str">
        <f>IF(ISNUMBER(G134),G134-TODAY(),"")</f>
        <v/>
      </c>
      <c r="I134" s="17" t="str">
        <f>IF(A134="","",IF(NOT(ISNUMBER(G134)),"Enter last done",IF(G134&lt;TODAY(),"Overdue",IF(G134-TODAY()&lt;=7,"Due within 7 days","OK"))))</f>
        <v/>
      </c>
      <c r="J134" s="23" t="n"/>
      <c r="K134" s="22" t="n"/>
    </row>
    <row r="135">
      <c r="A135" s="22" t="n"/>
      <c r="B135" s="23" t="n"/>
      <c r="C135" s="17" t="str">
        <f>IF(B135="","",IFERROR(INDEX(Machines!$A$2:$A$201,MATCH(B135,Machines!$B$2:$B$201,0)),"Not in Machines"))</f>
        <v/>
      </c>
      <c r="D135" s="24" t="n"/>
      <c r="E135" s="23" t="n"/>
      <c r="F135" s="25" t="n"/>
      <c r="G135" s="20" t="str">
        <f>IF(OR(A135="",NOT(ISNUMBER(F135)),NOT(ISNUMBER(D135))),"",IF(E135="days",F135+D135,IF(E135="weeks",F135+7*D135,IF(E135="months",EDATE(F135,D135),IF(E135="years",EDATE(F135,12*D135),"")))))</f>
        <v/>
      </c>
      <c r="H135" s="21" t="str">
        <f>IF(ISNUMBER(G135),G135-TODAY(),"")</f>
        <v/>
      </c>
      <c r="I135" s="17" t="str">
        <f>IF(A135="","",IF(NOT(ISNUMBER(G135)),"Enter last done",IF(G135&lt;TODAY(),"Overdue",IF(G135-TODAY()&lt;=7,"Due within 7 days","OK"))))</f>
        <v/>
      </c>
      <c r="J135" s="23" t="n"/>
      <c r="K135" s="22" t="n"/>
    </row>
    <row r="136">
      <c r="A136" s="22" t="n"/>
      <c r="B136" s="23" t="n"/>
      <c r="C136" s="17" t="str">
        <f>IF(B136="","",IFERROR(INDEX(Machines!$A$2:$A$201,MATCH(B136,Machines!$B$2:$B$201,0)),"Not in Machines"))</f>
        <v/>
      </c>
      <c r="D136" s="24" t="n"/>
      <c r="E136" s="23" t="n"/>
      <c r="F136" s="25" t="n"/>
      <c r="G136" s="20" t="str">
        <f>IF(OR(A136="",NOT(ISNUMBER(F136)),NOT(ISNUMBER(D136))),"",IF(E136="days",F136+D136,IF(E136="weeks",F136+7*D136,IF(E136="months",EDATE(F136,D136),IF(E136="years",EDATE(F136,12*D136),"")))))</f>
        <v/>
      </c>
      <c r="H136" s="21" t="str">
        <f>IF(ISNUMBER(G136),G136-TODAY(),"")</f>
        <v/>
      </c>
      <c r="I136" s="17" t="str">
        <f>IF(A136="","",IF(NOT(ISNUMBER(G136)),"Enter last done",IF(G136&lt;TODAY(),"Overdue",IF(G136-TODAY()&lt;=7,"Due within 7 days","OK"))))</f>
        <v/>
      </c>
      <c r="J136" s="23" t="n"/>
      <c r="K136" s="22" t="n"/>
    </row>
    <row r="137">
      <c r="A137" s="22" t="n"/>
      <c r="B137" s="23" t="n"/>
      <c r="C137" s="17" t="str">
        <f>IF(B137="","",IFERROR(INDEX(Machines!$A$2:$A$201,MATCH(B137,Machines!$B$2:$B$201,0)),"Not in Machines"))</f>
        <v/>
      </c>
      <c r="D137" s="24" t="n"/>
      <c r="E137" s="23" t="n"/>
      <c r="F137" s="25" t="n"/>
      <c r="G137" s="20" t="str">
        <f>IF(OR(A137="",NOT(ISNUMBER(F137)),NOT(ISNUMBER(D137))),"",IF(E137="days",F137+D137,IF(E137="weeks",F137+7*D137,IF(E137="months",EDATE(F137,D137),IF(E137="years",EDATE(F137,12*D137),"")))))</f>
        <v/>
      </c>
      <c r="H137" s="21" t="str">
        <f>IF(ISNUMBER(G137),G137-TODAY(),"")</f>
        <v/>
      </c>
      <c r="I137" s="17" t="str">
        <f>IF(A137="","",IF(NOT(ISNUMBER(G137)),"Enter last done",IF(G137&lt;TODAY(),"Overdue",IF(G137-TODAY()&lt;=7,"Due within 7 days","OK"))))</f>
        <v/>
      </c>
      <c r="J137" s="23" t="n"/>
      <c r="K137" s="22" t="n"/>
    </row>
    <row r="138">
      <c r="A138" s="22" t="n"/>
      <c r="B138" s="23" t="n"/>
      <c r="C138" s="17" t="str">
        <f>IF(B138="","",IFERROR(INDEX(Machines!$A$2:$A$201,MATCH(B138,Machines!$B$2:$B$201,0)),"Not in Machines"))</f>
        <v/>
      </c>
      <c r="D138" s="24" t="n"/>
      <c r="E138" s="23" t="n"/>
      <c r="F138" s="25" t="n"/>
      <c r="G138" s="20" t="str">
        <f>IF(OR(A138="",NOT(ISNUMBER(F138)),NOT(ISNUMBER(D138))),"",IF(E138="days",F138+D138,IF(E138="weeks",F138+7*D138,IF(E138="months",EDATE(F138,D138),IF(E138="years",EDATE(F138,12*D138),"")))))</f>
        <v/>
      </c>
      <c r="H138" s="21" t="str">
        <f>IF(ISNUMBER(G138),G138-TODAY(),"")</f>
        <v/>
      </c>
      <c r="I138" s="17" t="str">
        <f>IF(A138="","",IF(NOT(ISNUMBER(G138)),"Enter last done",IF(G138&lt;TODAY(),"Overdue",IF(G138-TODAY()&lt;=7,"Due within 7 days","OK"))))</f>
        <v/>
      </c>
      <c r="J138" s="23" t="n"/>
      <c r="K138" s="22" t="n"/>
    </row>
    <row r="139">
      <c r="A139" s="22" t="n"/>
      <c r="B139" s="23" t="n"/>
      <c r="C139" s="17" t="str">
        <f>IF(B139="","",IFERROR(INDEX(Machines!$A$2:$A$201,MATCH(B139,Machines!$B$2:$B$201,0)),"Not in Machines"))</f>
        <v/>
      </c>
      <c r="D139" s="24" t="n"/>
      <c r="E139" s="23" t="n"/>
      <c r="F139" s="25" t="n"/>
      <c r="G139" s="20" t="str">
        <f>IF(OR(A139="",NOT(ISNUMBER(F139)),NOT(ISNUMBER(D139))),"",IF(E139="days",F139+D139,IF(E139="weeks",F139+7*D139,IF(E139="months",EDATE(F139,D139),IF(E139="years",EDATE(F139,12*D139),"")))))</f>
        <v/>
      </c>
      <c r="H139" s="21" t="str">
        <f>IF(ISNUMBER(G139),G139-TODAY(),"")</f>
        <v/>
      </c>
      <c r="I139" s="17" t="str">
        <f>IF(A139="","",IF(NOT(ISNUMBER(G139)),"Enter last done",IF(G139&lt;TODAY(),"Overdue",IF(G139-TODAY()&lt;=7,"Due within 7 days","OK"))))</f>
        <v/>
      </c>
      <c r="J139" s="23" t="n"/>
      <c r="K139" s="22" t="n"/>
    </row>
    <row r="140">
      <c r="A140" s="22" t="n"/>
      <c r="B140" s="23" t="n"/>
      <c r="C140" s="17" t="str">
        <f>IF(B140="","",IFERROR(INDEX(Machines!$A$2:$A$201,MATCH(B140,Machines!$B$2:$B$201,0)),"Not in Machines"))</f>
        <v/>
      </c>
      <c r="D140" s="24" t="n"/>
      <c r="E140" s="23" t="n"/>
      <c r="F140" s="25" t="n"/>
      <c r="G140" s="20" t="str">
        <f>IF(OR(A140="",NOT(ISNUMBER(F140)),NOT(ISNUMBER(D140))),"",IF(E140="days",F140+D140,IF(E140="weeks",F140+7*D140,IF(E140="months",EDATE(F140,D140),IF(E140="years",EDATE(F140,12*D140),"")))))</f>
        <v/>
      </c>
      <c r="H140" s="21" t="str">
        <f>IF(ISNUMBER(G140),G140-TODAY(),"")</f>
        <v/>
      </c>
      <c r="I140" s="17" t="str">
        <f>IF(A140="","",IF(NOT(ISNUMBER(G140)),"Enter last done",IF(G140&lt;TODAY(),"Overdue",IF(G140-TODAY()&lt;=7,"Due within 7 days","OK"))))</f>
        <v/>
      </c>
      <c r="J140" s="23" t="n"/>
      <c r="K140" s="22" t="n"/>
    </row>
    <row r="141">
      <c r="A141" s="22" t="n"/>
      <c r="B141" s="23" t="n"/>
      <c r="C141" s="17" t="str">
        <f>IF(B141="","",IFERROR(INDEX(Machines!$A$2:$A$201,MATCH(B141,Machines!$B$2:$B$201,0)),"Not in Machines"))</f>
        <v/>
      </c>
      <c r="D141" s="24" t="n"/>
      <c r="E141" s="23" t="n"/>
      <c r="F141" s="25" t="n"/>
      <c r="G141" s="20" t="str">
        <f>IF(OR(A141="",NOT(ISNUMBER(F141)),NOT(ISNUMBER(D141))),"",IF(E141="days",F141+D141,IF(E141="weeks",F141+7*D141,IF(E141="months",EDATE(F141,D141),IF(E141="years",EDATE(F141,12*D141),"")))))</f>
        <v/>
      </c>
      <c r="H141" s="21" t="str">
        <f>IF(ISNUMBER(G141),G141-TODAY(),"")</f>
        <v/>
      </c>
      <c r="I141" s="17" t="str">
        <f>IF(A141="","",IF(NOT(ISNUMBER(G141)),"Enter last done",IF(G141&lt;TODAY(),"Overdue",IF(G141-TODAY()&lt;=7,"Due within 7 days","OK"))))</f>
        <v/>
      </c>
      <c r="J141" s="23" t="n"/>
      <c r="K141" s="22" t="n"/>
    </row>
    <row r="142">
      <c r="A142" s="22" t="n"/>
      <c r="B142" s="23" t="n"/>
      <c r="C142" s="17" t="str">
        <f>IF(B142="","",IFERROR(INDEX(Machines!$A$2:$A$201,MATCH(B142,Machines!$B$2:$B$201,0)),"Not in Machines"))</f>
        <v/>
      </c>
      <c r="D142" s="24" t="n"/>
      <c r="E142" s="23" t="n"/>
      <c r="F142" s="25" t="n"/>
      <c r="G142" s="20" t="str">
        <f>IF(OR(A142="",NOT(ISNUMBER(F142)),NOT(ISNUMBER(D142))),"",IF(E142="days",F142+D142,IF(E142="weeks",F142+7*D142,IF(E142="months",EDATE(F142,D142),IF(E142="years",EDATE(F142,12*D142),"")))))</f>
        <v/>
      </c>
      <c r="H142" s="21" t="str">
        <f>IF(ISNUMBER(G142),G142-TODAY(),"")</f>
        <v/>
      </c>
      <c r="I142" s="17" t="str">
        <f>IF(A142="","",IF(NOT(ISNUMBER(G142)),"Enter last done",IF(G142&lt;TODAY(),"Overdue",IF(G142-TODAY()&lt;=7,"Due within 7 days","OK"))))</f>
        <v/>
      </c>
      <c r="J142" s="23" t="n"/>
      <c r="K142" s="22" t="n"/>
    </row>
    <row r="143">
      <c r="A143" s="22" t="n"/>
      <c r="B143" s="23" t="n"/>
      <c r="C143" s="17" t="str">
        <f>IF(B143="","",IFERROR(INDEX(Machines!$A$2:$A$201,MATCH(B143,Machines!$B$2:$B$201,0)),"Not in Machines"))</f>
        <v/>
      </c>
      <c r="D143" s="24" t="n"/>
      <c r="E143" s="23" t="n"/>
      <c r="F143" s="25" t="n"/>
      <c r="G143" s="20" t="str">
        <f>IF(OR(A143="",NOT(ISNUMBER(F143)),NOT(ISNUMBER(D143))),"",IF(E143="days",F143+D143,IF(E143="weeks",F143+7*D143,IF(E143="months",EDATE(F143,D143),IF(E143="years",EDATE(F143,12*D143),"")))))</f>
        <v/>
      </c>
      <c r="H143" s="21" t="str">
        <f>IF(ISNUMBER(G143),G143-TODAY(),"")</f>
        <v/>
      </c>
      <c r="I143" s="17" t="str">
        <f>IF(A143="","",IF(NOT(ISNUMBER(G143)),"Enter last done",IF(G143&lt;TODAY(),"Overdue",IF(G143-TODAY()&lt;=7,"Due within 7 days","OK"))))</f>
        <v/>
      </c>
      <c r="J143" s="23" t="n"/>
      <c r="K143" s="22" t="n"/>
    </row>
    <row r="144">
      <c r="A144" s="22" t="n"/>
      <c r="B144" s="23" t="n"/>
      <c r="C144" s="17" t="str">
        <f>IF(B144="","",IFERROR(INDEX(Machines!$A$2:$A$201,MATCH(B144,Machines!$B$2:$B$201,0)),"Not in Machines"))</f>
        <v/>
      </c>
      <c r="D144" s="24" t="n"/>
      <c r="E144" s="23" t="n"/>
      <c r="F144" s="25" t="n"/>
      <c r="G144" s="20" t="str">
        <f>IF(OR(A144="",NOT(ISNUMBER(F144)),NOT(ISNUMBER(D144))),"",IF(E144="days",F144+D144,IF(E144="weeks",F144+7*D144,IF(E144="months",EDATE(F144,D144),IF(E144="years",EDATE(F144,12*D144),"")))))</f>
        <v/>
      </c>
      <c r="H144" s="21" t="str">
        <f>IF(ISNUMBER(G144),G144-TODAY(),"")</f>
        <v/>
      </c>
      <c r="I144" s="17" t="str">
        <f>IF(A144="","",IF(NOT(ISNUMBER(G144)),"Enter last done",IF(G144&lt;TODAY(),"Overdue",IF(G144-TODAY()&lt;=7,"Due within 7 days","OK"))))</f>
        <v/>
      </c>
      <c r="J144" s="23" t="n"/>
      <c r="K144" s="22" t="n"/>
    </row>
    <row r="145">
      <c r="A145" s="22" t="n"/>
      <c r="B145" s="23" t="n"/>
      <c r="C145" s="17" t="str">
        <f>IF(B145="","",IFERROR(INDEX(Machines!$A$2:$A$201,MATCH(B145,Machines!$B$2:$B$201,0)),"Not in Machines"))</f>
        <v/>
      </c>
      <c r="D145" s="24" t="n"/>
      <c r="E145" s="23" t="n"/>
      <c r="F145" s="25" t="n"/>
      <c r="G145" s="20" t="str">
        <f>IF(OR(A145="",NOT(ISNUMBER(F145)),NOT(ISNUMBER(D145))),"",IF(E145="days",F145+D145,IF(E145="weeks",F145+7*D145,IF(E145="months",EDATE(F145,D145),IF(E145="years",EDATE(F145,12*D145),"")))))</f>
        <v/>
      </c>
      <c r="H145" s="21" t="str">
        <f>IF(ISNUMBER(G145),G145-TODAY(),"")</f>
        <v/>
      </c>
      <c r="I145" s="17" t="str">
        <f>IF(A145="","",IF(NOT(ISNUMBER(G145)),"Enter last done",IF(G145&lt;TODAY(),"Overdue",IF(G145-TODAY()&lt;=7,"Due within 7 days","OK"))))</f>
        <v/>
      </c>
      <c r="J145" s="23" t="n"/>
      <c r="K145" s="22" t="n"/>
    </row>
    <row r="146">
      <c r="A146" s="22" t="n"/>
      <c r="B146" s="23" t="n"/>
      <c r="C146" s="17" t="str">
        <f>IF(B146="","",IFERROR(INDEX(Machines!$A$2:$A$201,MATCH(B146,Machines!$B$2:$B$201,0)),"Not in Machines"))</f>
        <v/>
      </c>
      <c r="D146" s="24" t="n"/>
      <c r="E146" s="23" t="n"/>
      <c r="F146" s="25" t="n"/>
      <c r="G146" s="20" t="str">
        <f>IF(OR(A146="",NOT(ISNUMBER(F146)),NOT(ISNUMBER(D146))),"",IF(E146="days",F146+D146,IF(E146="weeks",F146+7*D146,IF(E146="months",EDATE(F146,D146),IF(E146="years",EDATE(F146,12*D146),"")))))</f>
        <v/>
      </c>
      <c r="H146" s="21" t="str">
        <f>IF(ISNUMBER(G146),G146-TODAY(),"")</f>
        <v/>
      </c>
      <c r="I146" s="17" t="str">
        <f>IF(A146="","",IF(NOT(ISNUMBER(G146)),"Enter last done",IF(G146&lt;TODAY(),"Overdue",IF(G146-TODAY()&lt;=7,"Due within 7 days","OK"))))</f>
        <v/>
      </c>
      <c r="J146" s="23" t="n"/>
      <c r="K146" s="22" t="n"/>
    </row>
    <row r="147">
      <c r="A147" s="22" t="n"/>
      <c r="B147" s="23" t="n"/>
      <c r="C147" s="17" t="str">
        <f>IF(B147="","",IFERROR(INDEX(Machines!$A$2:$A$201,MATCH(B147,Machines!$B$2:$B$201,0)),"Not in Machines"))</f>
        <v/>
      </c>
      <c r="D147" s="24" t="n"/>
      <c r="E147" s="23" t="n"/>
      <c r="F147" s="25" t="n"/>
      <c r="G147" s="20" t="str">
        <f>IF(OR(A147="",NOT(ISNUMBER(F147)),NOT(ISNUMBER(D147))),"",IF(E147="days",F147+D147,IF(E147="weeks",F147+7*D147,IF(E147="months",EDATE(F147,D147),IF(E147="years",EDATE(F147,12*D147),"")))))</f>
        <v/>
      </c>
      <c r="H147" s="21" t="str">
        <f>IF(ISNUMBER(G147),G147-TODAY(),"")</f>
        <v/>
      </c>
      <c r="I147" s="17" t="str">
        <f>IF(A147="","",IF(NOT(ISNUMBER(G147)),"Enter last done",IF(G147&lt;TODAY(),"Overdue",IF(G147-TODAY()&lt;=7,"Due within 7 days","OK"))))</f>
        <v/>
      </c>
      <c r="J147" s="23" t="n"/>
      <c r="K147" s="22" t="n"/>
    </row>
    <row r="148">
      <c r="A148" s="22" t="n"/>
      <c r="B148" s="23" t="n"/>
      <c r="C148" s="17" t="str">
        <f>IF(B148="","",IFERROR(INDEX(Machines!$A$2:$A$201,MATCH(B148,Machines!$B$2:$B$201,0)),"Not in Machines"))</f>
        <v/>
      </c>
      <c r="D148" s="24" t="n"/>
      <c r="E148" s="23" t="n"/>
      <c r="F148" s="25" t="n"/>
      <c r="G148" s="20" t="str">
        <f>IF(OR(A148="",NOT(ISNUMBER(F148)),NOT(ISNUMBER(D148))),"",IF(E148="days",F148+D148,IF(E148="weeks",F148+7*D148,IF(E148="months",EDATE(F148,D148),IF(E148="years",EDATE(F148,12*D148),"")))))</f>
        <v/>
      </c>
      <c r="H148" s="21" t="str">
        <f>IF(ISNUMBER(G148),G148-TODAY(),"")</f>
        <v/>
      </c>
      <c r="I148" s="17" t="str">
        <f>IF(A148="","",IF(NOT(ISNUMBER(G148)),"Enter last done",IF(G148&lt;TODAY(),"Overdue",IF(G148-TODAY()&lt;=7,"Due within 7 days","OK"))))</f>
        <v/>
      </c>
      <c r="J148" s="23" t="n"/>
      <c r="K148" s="22" t="n"/>
    </row>
    <row r="149">
      <c r="A149" s="22" t="n"/>
      <c r="B149" s="23" t="n"/>
      <c r="C149" s="17" t="str">
        <f>IF(B149="","",IFERROR(INDEX(Machines!$A$2:$A$201,MATCH(B149,Machines!$B$2:$B$201,0)),"Not in Machines"))</f>
        <v/>
      </c>
      <c r="D149" s="24" t="n"/>
      <c r="E149" s="23" t="n"/>
      <c r="F149" s="25" t="n"/>
      <c r="G149" s="20" t="str">
        <f>IF(OR(A149="",NOT(ISNUMBER(F149)),NOT(ISNUMBER(D149))),"",IF(E149="days",F149+D149,IF(E149="weeks",F149+7*D149,IF(E149="months",EDATE(F149,D149),IF(E149="years",EDATE(F149,12*D149),"")))))</f>
        <v/>
      </c>
      <c r="H149" s="21" t="str">
        <f>IF(ISNUMBER(G149),G149-TODAY(),"")</f>
        <v/>
      </c>
      <c r="I149" s="17" t="str">
        <f>IF(A149="","",IF(NOT(ISNUMBER(G149)),"Enter last done",IF(G149&lt;TODAY(),"Overdue",IF(G149-TODAY()&lt;=7,"Due within 7 days","OK"))))</f>
        <v/>
      </c>
      <c r="J149" s="23" t="n"/>
      <c r="K149" s="22" t="n"/>
    </row>
    <row r="150">
      <c r="A150" s="22" t="n"/>
      <c r="B150" s="23" t="n"/>
      <c r="C150" s="17" t="str">
        <f>IF(B150="","",IFERROR(INDEX(Machines!$A$2:$A$201,MATCH(B150,Machines!$B$2:$B$201,0)),"Not in Machines"))</f>
        <v/>
      </c>
      <c r="D150" s="24" t="n"/>
      <c r="E150" s="23" t="n"/>
      <c r="F150" s="25" t="n"/>
      <c r="G150" s="20" t="str">
        <f>IF(OR(A150="",NOT(ISNUMBER(F150)),NOT(ISNUMBER(D150))),"",IF(E150="days",F150+D150,IF(E150="weeks",F150+7*D150,IF(E150="months",EDATE(F150,D150),IF(E150="years",EDATE(F150,12*D150),"")))))</f>
        <v/>
      </c>
      <c r="H150" s="21" t="str">
        <f>IF(ISNUMBER(G150),G150-TODAY(),"")</f>
        <v/>
      </c>
      <c r="I150" s="17" t="str">
        <f>IF(A150="","",IF(NOT(ISNUMBER(G150)),"Enter last done",IF(G150&lt;TODAY(),"Overdue",IF(G150-TODAY()&lt;=7,"Due within 7 days","OK"))))</f>
        <v/>
      </c>
      <c r="J150" s="23" t="n"/>
      <c r="K150" s="22" t="n"/>
    </row>
    <row r="151">
      <c r="A151" s="22" t="n"/>
      <c r="B151" s="23" t="n"/>
      <c r="C151" s="17" t="str">
        <f>IF(B151="","",IFERROR(INDEX(Machines!$A$2:$A$201,MATCH(B151,Machines!$B$2:$B$201,0)),"Not in Machines"))</f>
        <v/>
      </c>
      <c r="D151" s="24" t="n"/>
      <c r="E151" s="23" t="n"/>
      <c r="F151" s="25" t="n"/>
      <c r="G151" s="20" t="str">
        <f>IF(OR(A151="",NOT(ISNUMBER(F151)),NOT(ISNUMBER(D151))),"",IF(E151="days",F151+D151,IF(E151="weeks",F151+7*D151,IF(E151="months",EDATE(F151,D151),IF(E151="years",EDATE(F151,12*D151),"")))))</f>
        <v/>
      </c>
      <c r="H151" s="21" t="str">
        <f>IF(ISNUMBER(G151),G151-TODAY(),"")</f>
        <v/>
      </c>
      <c r="I151" s="17" t="str">
        <f>IF(A151="","",IF(NOT(ISNUMBER(G151)),"Enter last done",IF(G151&lt;TODAY(),"Overdue",IF(G151-TODAY()&lt;=7,"Due within 7 days","OK"))))</f>
        <v/>
      </c>
      <c r="J151" s="23" t="n"/>
      <c r="K151" s="22" t="n"/>
    </row>
    <row r="152">
      <c r="A152" s="22" t="n"/>
      <c r="B152" s="23" t="n"/>
      <c r="C152" s="17" t="str">
        <f>IF(B152="","",IFERROR(INDEX(Machines!$A$2:$A$201,MATCH(B152,Machines!$B$2:$B$201,0)),"Not in Machines"))</f>
        <v/>
      </c>
      <c r="D152" s="24" t="n"/>
      <c r="E152" s="23" t="n"/>
      <c r="F152" s="25" t="n"/>
      <c r="G152" s="20" t="str">
        <f>IF(OR(A152="",NOT(ISNUMBER(F152)),NOT(ISNUMBER(D152))),"",IF(E152="days",F152+D152,IF(E152="weeks",F152+7*D152,IF(E152="months",EDATE(F152,D152),IF(E152="years",EDATE(F152,12*D152),"")))))</f>
        <v/>
      </c>
      <c r="H152" s="21" t="str">
        <f>IF(ISNUMBER(G152),G152-TODAY(),"")</f>
        <v/>
      </c>
      <c r="I152" s="17" t="str">
        <f>IF(A152="","",IF(NOT(ISNUMBER(G152)),"Enter last done",IF(G152&lt;TODAY(),"Overdue",IF(G152-TODAY()&lt;=7,"Due within 7 days","OK"))))</f>
        <v/>
      </c>
      <c r="J152" s="23" t="n"/>
      <c r="K152" s="22" t="n"/>
    </row>
    <row r="153">
      <c r="A153" s="22" t="n"/>
      <c r="B153" s="23" t="n"/>
      <c r="C153" s="17" t="str">
        <f>IF(B153="","",IFERROR(INDEX(Machines!$A$2:$A$201,MATCH(B153,Machines!$B$2:$B$201,0)),"Not in Machines"))</f>
        <v/>
      </c>
      <c r="D153" s="24" t="n"/>
      <c r="E153" s="23" t="n"/>
      <c r="F153" s="25" t="n"/>
      <c r="G153" s="20" t="str">
        <f>IF(OR(A153="",NOT(ISNUMBER(F153)),NOT(ISNUMBER(D153))),"",IF(E153="days",F153+D153,IF(E153="weeks",F153+7*D153,IF(E153="months",EDATE(F153,D153),IF(E153="years",EDATE(F153,12*D153),"")))))</f>
        <v/>
      </c>
      <c r="H153" s="21" t="str">
        <f>IF(ISNUMBER(G153),G153-TODAY(),"")</f>
        <v/>
      </c>
      <c r="I153" s="17" t="str">
        <f>IF(A153="","",IF(NOT(ISNUMBER(G153)),"Enter last done",IF(G153&lt;TODAY(),"Overdue",IF(G153-TODAY()&lt;=7,"Due within 7 days","OK"))))</f>
        <v/>
      </c>
      <c r="J153" s="23" t="n"/>
      <c r="K153" s="22" t="n"/>
    </row>
    <row r="154">
      <c r="A154" s="22" t="n"/>
      <c r="B154" s="23" t="n"/>
      <c r="C154" s="17" t="str">
        <f>IF(B154="","",IFERROR(INDEX(Machines!$A$2:$A$201,MATCH(B154,Machines!$B$2:$B$201,0)),"Not in Machines"))</f>
        <v/>
      </c>
      <c r="D154" s="24" t="n"/>
      <c r="E154" s="23" t="n"/>
      <c r="F154" s="25" t="n"/>
      <c r="G154" s="20" t="str">
        <f>IF(OR(A154="",NOT(ISNUMBER(F154)),NOT(ISNUMBER(D154))),"",IF(E154="days",F154+D154,IF(E154="weeks",F154+7*D154,IF(E154="months",EDATE(F154,D154),IF(E154="years",EDATE(F154,12*D154),"")))))</f>
        <v/>
      </c>
      <c r="H154" s="21" t="str">
        <f>IF(ISNUMBER(G154),G154-TODAY(),"")</f>
        <v/>
      </c>
      <c r="I154" s="17" t="str">
        <f>IF(A154="","",IF(NOT(ISNUMBER(G154)),"Enter last done",IF(G154&lt;TODAY(),"Overdue",IF(G154-TODAY()&lt;=7,"Due within 7 days","OK"))))</f>
        <v/>
      </c>
      <c r="J154" s="23" t="n"/>
      <c r="K154" s="22" t="n"/>
    </row>
    <row r="155">
      <c r="A155" s="22" t="n"/>
      <c r="B155" s="23" t="n"/>
      <c r="C155" s="17" t="str">
        <f>IF(B155="","",IFERROR(INDEX(Machines!$A$2:$A$201,MATCH(B155,Machines!$B$2:$B$201,0)),"Not in Machines"))</f>
        <v/>
      </c>
      <c r="D155" s="24" t="n"/>
      <c r="E155" s="23" t="n"/>
      <c r="F155" s="25" t="n"/>
      <c r="G155" s="20" t="str">
        <f>IF(OR(A155="",NOT(ISNUMBER(F155)),NOT(ISNUMBER(D155))),"",IF(E155="days",F155+D155,IF(E155="weeks",F155+7*D155,IF(E155="months",EDATE(F155,D155),IF(E155="years",EDATE(F155,12*D155),"")))))</f>
        <v/>
      </c>
      <c r="H155" s="21" t="str">
        <f>IF(ISNUMBER(G155),G155-TODAY(),"")</f>
        <v/>
      </c>
      <c r="I155" s="17" t="str">
        <f>IF(A155="","",IF(NOT(ISNUMBER(G155)),"Enter last done",IF(G155&lt;TODAY(),"Overdue",IF(G155-TODAY()&lt;=7,"Due within 7 days","OK"))))</f>
        <v/>
      </c>
      <c r="J155" s="23" t="n"/>
      <c r="K155" s="22" t="n"/>
    </row>
    <row r="156">
      <c r="A156" s="22" t="n"/>
      <c r="B156" s="23" t="n"/>
      <c r="C156" s="17" t="str">
        <f>IF(B156="","",IFERROR(INDEX(Machines!$A$2:$A$201,MATCH(B156,Machines!$B$2:$B$201,0)),"Not in Machines"))</f>
        <v/>
      </c>
      <c r="D156" s="24" t="n"/>
      <c r="E156" s="23" t="n"/>
      <c r="F156" s="25" t="n"/>
      <c r="G156" s="20" t="str">
        <f>IF(OR(A156="",NOT(ISNUMBER(F156)),NOT(ISNUMBER(D156))),"",IF(E156="days",F156+D156,IF(E156="weeks",F156+7*D156,IF(E156="months",EDATE(F156,D156),IF(E156="years",EDATE(F156,12*D156),"")))))</f>
        <v/>
      </c>
      <c r="H156" s="21" t="str">
        <f>IF(ISNUMBER(G156),G156-TODAY(),"")</f>
        <v/>
      </c>
      <c r="I156" s="17" t="str">
        <f>IF(A156="","",IF(NOT(ISNUMBER(G156)),"Enter last done",IF(G156&lt;TODAY(),"Overdue",IF(G156-TODAY()&lt;=7,"Due within 7 days","OK"))))</f>
        <v/>
      </c>
      <c r="J156" s="23" t="n"/>
      <c r="K156" s="22" t="n"/>
    </row>
    <row r="157">
      <c r="A157" s="22" t="n"/>
      <c r="B157" s="23" t="n"/>
      <c r="C157" s="17" t="str">
        <f>IF(B157="","",IFERROR(INDEX(Machines!$A$2:$A$201,MATCH(B157,Machines!$B$2:$B$201,0)),"Not in Machines"))</f>
        <v/>
      </c>
      <c r="D157" s="24" t="n"/>
      <c r="E157" s="23" t="n"/>
      <c r="F157" s="25" t="n"/>
      <c r="G157" s="20" t="str">
        <f>IF(OR(A157="",NOT(ISNUMBER(F157)),NOT(ISNUMBER(D157))),"",IF(E157="days",F157+D157,IF(E157="weeks",F157+7*D157,IF(E157="months",EDATE(F157,D157),IF(E157="years",EDATE(F157,12*D157),"")))))</f>
        <v/>
      </c>
      <c r="H157" s="21" t="str">
        <f>IF(ISNUMBER(G157),G157-TODAY(),"")</f>
        <v/>
      </c>
      <c r="I157" s="17" t="str">
        <f>IF(A157="","",IF(NOT(ISNUMBER(G157)),"Enter last done",IF(G157&lt;TODAY(),"Overdue",IF(G157-TODAY()&lt;=7,"Due within 7 days","OK"))))</f>
        <v/>
      </c>
      <c r="J157" s="23" t="n"/>
      <c r="K157" s="22" t="n"/>
    </row>
    <row r="158">
      <c r="A158" s="22" t="n"/>
      <c r="B158" s="23" t="n"/>
      <c r="C158" s="17" t="str">
        <f>IF(B158="","",IFERROR(INDEX(Machines!$A$2:$A$201,MATCH(B158,Machines!$B$2:$B$201,0)),"Not in Machines"))</f>
        <v/>
      </c>
      <c r="D158" s="24" t="n"/>
      <c r="E158" s="23" t="n"/>
      <c r="F158" s="25" t="n"/>
      <c r="G158" s="20" t="str">
        <f>IF(OR(A158="",NOT(ISNUMBER(F158)),NOT(ISNUMBER(D158))),"",IF(E158="days",F158+D158,IF(E158="weeks",F158+7*D158,IF(E158="months",EDATE(F158,D158),IF(E158="years",EDATE(F158,12*D158),"")))))</f>
        <v/>
      </c>
      <c r="H158" s="21" t="str">
        <f>IF(ISNUMBER(G158),G158-TODAY(),"")</f>
        <v/>
      </c>
      <c r="I158" s="17" t="str">
        <f>IF(A158="","",IF(NOT(ISNUMBER(G158)),"Enter last done",IF(G158&lt;TODAY(),"Overdue",IF(G158-TODAY()&lt;=7,"Due within 7 days","OK"))))</f>
        <v/>
      </c>
      <c r="J158" s="23" t="n"/>
      <c r="K158" s="22" t="n"/>
    </row>
    <row r="159">
      <c r="A159" s="22" t="n"/>
      <c r="B159" s="23" t="n"/>
      <c r="C159" s="17" t="str">
        <f>IF(B159="","",IFERROR(INDEX(Machines!$A$2:$A$201,MATCH(B159,Machines!$B$2:$B$201,0)),"Not in Machines"))</f>
        <v/>
      </c>
      <c r="D159" s="24" t="n"/>
      <c r="E159" s="23" t="n"/>
      <c r="F159" s="25" t="n"/>
      <c r="G159" s="20" t="str">
        <f>IF(OR(A159="",NOT(ISNUMBER(F159)),NOT(ISNUMBER(D159))),"",IF(E159="days",F159+D159,IF(E159="weeks",F159+7*D159,IF(E159="months",EDATE(F159,D159),IF(E159="years",EDATE(F159,12*D159),"")))))</f>
        <v/>
      </c>
      <c r="H159" s="21" t="str">
        <f>IF(ISNUMBER(G159),G159-TODAY(),"")</f>
        <v/>
      </c>
      <c r="I159" s="17" t="str">
        <f>IF(A159="","",IF(NOT(ISNUMBER(G159)),"Enter last done",IF(G159&lt;TODAY(),"Overdue",IF(G159-TODAY()&lt;=7,"Due within 7 days","OK"))))</f>
        <v/>
      </c>
      <c r="J159" s="23" t="n"/>
      <c r="K159" s="22" t="n"/>
    </row>
    <row r="160">
      <c r="A160" s="22" t="n"/>
      <c r="B160" s="23" t="n"/>
      <c r="C160" s="17" t="str">
        <f>IF(B160="","",IFERROR(INDEX(Machines!$A$2:$A$201,MATCH(B160,Machines!$B$2:$B$201,0)),"Not in Machines"))</f>
        <v/>
      </c>
      <c r="D160" s="24" t="n"/>
      <c r="E160" s="23" t="n"/>
      <c r="F160" s="25" t="n"/>
      <c r="G160" s="20" t="str">
        <f>IF(OR(A160="",NOT(ISNUMBER(F160)),NOT(ISNUMBER(D160))),"",IF(E160="days",F160+D160,IF(E160="weeks",F160+7*D160,IF(E160="months",EDATE(F160,D160),IF(E160="years",EDATE(F160,12*D160),"")))))</f>
        <v/>
      </c>
      <c r="H160" s="21" t="str">
        <f>IF(ISNUMBER(G160),G160-TODAY(),"")</f>
        <v/>
      </c>
      <c r="I160" s="17" t="str">
        <f>IF(A160="","",IF(NOT(ISNUMBER(G160)),"Enter last done",IF(G160&lt;TODAY(),"Overdue",IF(G160-TODAY()&lt;=7,"Due within 7 days","OK"))))</f>
        <v/>
      </c>
      <c r="J160" s="23" t="n"/>
      <c r="K160" s="22" t="n"/>
    </row>
    <row r="161">
      <c r="A161" s="22" t="n"/>
      <c r="B161" s="23" t="n"/>
      <c r="C161" s="17" t="str">
        <f>IF(B161="","",IFERROR(INDEX(Machines!$A$2:$A$201,MATCH(B161,Machines!$B$2:$B$201,0)),"Not in Machines"))</f>
        <v/>
      </c>
      <c r="D161" s="24" t="n"/>
      <c r="E161" s="23" t="n"/>
      <c r="F161" s="25" t="n"/>
      <c r="G161" s="20" t="str">
        <f>IF(OR(A161="",NOT(ISNUMBER(F161)),NOT(ISNUMBER(D161))),"",IF(E161="days",F161+D161,IF(E161="weeks",F161+7*D161,IF(E161="months",EDATE(F161,D161),IF(E161="years",EDATE(F161,12*D161),"")))))</f>
        <v/>
      </c>
      <c r="H161" s="21" t="str">
        <f>IF(ISNUMBER(G161),G161-TODAY(),"")</f>
        <v/>
      </c>
      <c r="I161" s="17" t="str">
        <f>IF(A161="","",IF(NOT(ISNUMBER(G161)),"Enter last done",IF(G161&lt;TODAY(),"Overdue",IF(G161-TODAY()&lt;=7,"Due within 7 days","OK"))))</f>
        <v/>
      </c>
      <c r="J161" s="23" t="n"/>
      <c r="K161" s="22" t="n"/>
    </row>
    <row r="162">
      <c r="A162" s="22" t="n"/>
      <c r="B162" s="23" t="n"/>
      <c r="C162" s="17" t="str">
        <f>IF(B162="","",IFERROR(INDEX(Machines!$A$2:$A$201,MATCH(B162,Machines!$B$2:$B$201,0)),"Not in Machines"))</f>
        <v/>
      </c>
      <c r="D162" s="24" t="n"/>
      <c r="E162" s="23" t="n"/>
      <c r="F162" s="25" t="n"/>
      <c r="G162" s="20" t="str">
        <f>IF(OR(A162="",NOT(ISNUMBER(F162)),NOT(ISNUMBER(D162))),"",IF(E162="days",F162+D162,IF(E162="weeks",F162+7*D162,IF(E162="months",EDATE(F162,D162),IF(E162="years",EDATE(F162,12*D162),"")))))</f>
        <v/>
      </c>
      <c r="H162" s="21" t="str">
        <f>IF(ISNUMBER(G162),G162-TODAY(),"")</f>
        <v/>
      </c>
      <c r="I162" s="17" t="str">
        <f>IF(A162="","",IF(NOT(ISNUMBER(G162)),"Enter last done",IF(G162&lt;TODAY(),"Overdue",IF(G162-TODAY()&lt;=7,"Due within 7 days","OK"))))</f>
        <v/>
      </c>
      <c r="J162" s="23" t="n"/>
      <c r="K162" s="22" t="n"/>
    </row>
    <row r="163">
      <c r="A163" s="22" t="n"/>
      <c r="B163" s="23" t="n"/>
      <c r="C163" s="17" t="str">
        <f>IF(B163="","",IFERROR(INDEX(Machines!$A$2:$A$201,MATCH(B163,Machines!$B$2:$B$201,0)),"Not in Machines"))</f>
        <v/>
      </c>
      <c r="D163" s="24" t="n"/>
      <c r="E163" s="23" t="n"/>
      <c r="F163" s="25" t="n"/>
      <c r="G163" s="20" t="str">
        <f>IF(OR(A163="",NOT(ISNUMBER(F163)),NOT(ISNUMBER(D163))),"",IF(E163="days",F163+D163,IF(E163="weeks",F163+7*D163,IF(E163="months",EDATE(F163,D163),IF(E163="years",EDATE(F163,12*D163),"")))))</f>
        <v/>
      </c>
      <c r="H163" s="21" t="str">
        <f>IF(ISNUMBER(G163),G163-TODAY(),"")</f>
        <v/>
      </c>
      <c r="I163" s="17" t="str">
        <f>IF(A163="","",IF(NOT(ISNUMBER(G163)),"Enter last done",IF(G163&lt;TODAY(),"Overdue",IF(G163-TODAY()&lt;=7,"Due within 7 days","OK"))))</f>
        <v/>
      </c>
      <c r="J163" s="23" t="n"/>
      <c r="K163" s="22" t="n"/>
    </row>
    <row r="164">
      <c r="A164" s="22" t="n"/>
      <c r="B164" s="23" t="n"/>
      <c r="C164" s="17" t="str">
        <f>IF(B164="","",IFERROR(INDEX(Machines!$A$2:$A$201,MATCH(B164,Machines!$B$2:$B$201,0)),"Not in Machines"))</f>
        <v/>
      </c>
      <c r="D164" s="24" t="n"/>
      <c r="E164" s="23" t="n"/>
      <c r="F164" s="25" t="n"/>
      <c r="G164" s="20" t="str">
        <f>IF(OR(A164="",NOT(ISNUMBER(F164)),NOT(ISNUMBER(D164))),"",IF(E164="days",F164+D164,IF(E164="weeks",F164+7*D164,IF(E164="months",EDATE(F164,D164),IF(E164="years",EDATE(F164,12*D164),"")))))</f>
        <v/>
      </c>
      <c r="H164" s="21" t="str">
        <f>IF(ISNUMBER(G164),G164-TODAY(),"")</f>
        <v/>
      </c>
      <c r="I164" s="17" t="str">
        <f>IF(A164="","",IF(NOT(ISNUMBER(G164)),"Enter last done",IF(G164&lt;TODAY(),"Overdue",IF(G164-TODAY()&lt;=7,"Due within 7 days","OK"))))</f>
        <v/>
      </c>
      <c r="J164" s="23" t="n"/>
      <c r="K164" s="22" t="n"/>
    </row>
    <row r="165">
      <c r="A165" s="22" t="n"/>
      <c r="B165" s="23" t="n"/>
      <c r="C165" s="17" t="str">
        <f>IF(B165="","",IFERROR(INDEX(Machines!$A$2:$A$201,MATCH(B165,Machines!$B$2:$B$201,0)),"Not in Machines"))</f>
        <v/>
      </c>
      <c r="D165" s="24" t="n"/>
      <c r="E165" s="23" t="n"/>
      <c r="F165" s="25" t="n"/>
      <c r="G165" s="20" t="str">
        <f>IF(OR(A165="",NOT(ISNUMBER(F165)),NOT(ISNUMBER(D165))),"",IF(E165="days",F165+D165,IF(E165="weeks",F165+7*D165,IF(E165="months",EDATE(F165,D165),IF(E165="years",EDATE(F165,12*D165),"")))))</f>
        <v/>
      </c>
      <c r="H165" s="21" t="str">
        <f>IF(ISNUMBER(G165),G165-TODAY(),"")</f>
        <v/>
      </c>
      <c r="I165" s="17" t="str">
        <f>IF(A165="","",IF(NOT(ISNUMBER(G165)),"Enter last done",IF(G165&lt;TODAY(),"Overdue",IF(G165-TODAY()&lt;=7,"Due within 7 days","OK"))))</f>
        <v/>
      </c>
      <c r="J165" s="23" t="n"/>
      <c r="K165" s="22" t="n"/>
    </row>
    <row r="166">
      <c r="A166" s="22" t="n"/>
      <c r="B166" s="23" t="n"/>
      <c r="C166" s="17" t="str">
        <f>IF(B166="","",IFERROR(INDEX(Machines!$A$2:$A$201,MATCH(B166,Machines!$B$2:$B$201,0)),"Not in Machines"))</f>
        <v/>
      </c>
      <c r="D166" s="24" t="n"/>
      <c r="E166" s="23" t="n"/>
      <c r="F166" s="25" t="n"/>
      <c r="G166" s="20" t="str">
        <f>IF(OR(A166="",NOT(ISNUMBER(F166)),NOT(ISNUMBER(D166))),"",IF(E166="days",F166+D166,IF(E166="weeks",F166+7*D166,IF(E166="months",EDATE(F166,D166),IF(E166="years",EDATE(F166,12*D166),"")))))</f>
        <v/>
      </c>
      <c r="H166" s="21" t="str">
        <f>IF(ISNUMBER(G166),G166-TODAY(),"")</f>
        <v/>
      </c>
      <c r="I166" s="17" t="str">
        <f>IF(A166="","",IF(NOT(ISNUMBER(G166)),"Enter last done",IF(G166&lt;TODAY(),"Overdue",IF(G166-TODAY()&lt;=7,"Due within 7 days","OK"))))</f>
        <v/>
      </c>
      <c r="J166" s="23" t="n"/>
      <c r="K166" s="22" t="n"/>
    </row>
    <row r="167">
      <c r="A167" s="22" t="n"/>
      <c r="B167" s="23" t="n"/>
      <c r="C167" s="17" t="str">
        <f>IF(B167="","",IFERROR(INDEX(Machines!$A$2:$A$201,MATCH(B167,Machines!$B$2:$B$201,0)),"Not in Machines"))</f>
        <v/>
      </c>
      <c r="D167" s="24" t="n"/>
      <c r="E167" s="23" t="n"/>
      <c r="F167" s="25" t="n"/>
      <c r="G167" s="20" t="str">
        <f>IF(OR(A167="",NOT(ISNUMBER(F167)),NOT(ISNUMBER(D167))),"",IF(E167="days",F167+D167,IF(E167="weeks",F167+7*D167,IF(E167="months",EDATE(F167,D167),IF(E167="years",EDATE(F167,12*D167),"")))))</f>
        <v/>
      </c>
      <c r="H167" s="21" t="str">
        <f>IF(ISNUMBER(G167),G167-TODAY(),"")</f>
        <v/>
      </c>
      <c r="I167" s="17" t="str">
        <f>IF(A167="","",IF(NOT(ISNUMBER(G167)),"Enter last done",IF(G167&lt;TODAY(),"Overdue",IF(G167-TODAY()&lt;=7,"Due within 7 days","OK"))))</f>
        <v/>
      </c>
      <c r="J167" s="23" t="n"/>
      <c r="K167" s="22" t="n"/>
    </row>
    <row r="168">
      <c r="A168" s="22" t="n"/>
      <c r="B168" s="23" t="n"/>
      <c r="C168" s="17" t="str">
        <f>IF(B168="","",IFERROR(INDEX(Machines!$A$2:$A$201,MATCH(B168,Machines!$B$2:$B$201,0)),"Not in Machines"))</f>
        <v/>
      </c>
      <c r="D168" s="24" t="n"/>
      <c r="E168" s="23" t="n"/>
      <c r="F168" s="25" t="n"/>
      <c r="G168" s="20" t="str">
        <f>IF(OR(A168="",NOT(ISNUMBER(F168)),NOT(ISNUMBER(D168))),"",IF(E168="days",F168+D168,IF(E168="weeks",F168+7*D168,IF(E168="months",EDATE(F168,D168),IF(E168="years",EDATE(F168,12*D168),"")))))</f>
        <v/>
      </c>
      <c r="H168" s="21" t="str">
        <f>IF(ISNUMBER(G168),G168-TODAY(),"")</f>
        <v/>
      </c>
      <c r="I168" s="17" t="str">
        <f>IF(A168="","",IF(NOT(ISNUMBER(G168)),"Enter last done",IF(G168&lt;TODAY(),"Overdue",IF(G168-TODAY()&lt;=7,"Due within 7 days","OK"))))</f>
        <v/>
      </c>
      <c r="J168" s="23" t="n"/>
      <c r="K168" s="22" t="n"/>
    </row>
    <row r="169">
      <c r="A169" s="22" t="n"/>
      <c r="B169" s="23" t="n"/>
      <c r="C169" s="17" t="str">
        <f>IF(B169="","",IFERROR(INDEX(Machines!$A$2:$A$201,MATCH(B169,Machines!$B$2:$B$201,0)),"Not in Machines"))</f>
        <v/>
      </c>
      <c r="D169" s="24" t="n"/>
      <c r="E169" s="23" t="n"/>
      <c r="F169" s="25" t="n"/>
      <c r="G169" s="20" t="str">
        <f>IF(OR(A169="",NOT(ISNUMBER(F169)),NOT(ISNUMBER(D169))),"",IF(E169="days",F169+D169,IF(E169="weeks",F169+7*D169,IF(E169="months",EDATE(F169,D169),IF(E169="years",EDATE(F169,12*D169),"")))))</f>
        <v/>
      </c>
      <c r="H169" s="21" t="str">
        <f>IF(ISNUMBER(G169),G169-TODAY(),"")</f>
        <v/>
      </c>
      <c r="I169" s="17" t="str">
        <f>IF(A169="","",IF(NOT(ISNUMBER(G169)),"Enter last done",IF(G169&lt;TODAY(),"Overdue",IF(G169-TODAY()&lt;=7,"Due within 7 days","OK"))))</f>
        <v/>
      </c>
      <c r="J169" s="23" t="n"/>
      <c r="K169" s="22" t="n"/>
    </row>
    <row r="170">
      <c r="A170" s="22" t="n"/>
      <c r="B170" s="23" t="n"/>
      <c r="C170" s="17" t="str">
        <f>IF(B170="","",IFERROR(INDEX(Machines!$A$2:$A$201,MATCH(B170,Machines!$B$2:$B$201,0)),"Not in Machines"))</f>
        <v/>
      </c>
      <c r="D170" s="24" t="n"/>
      <c r="E170" s="23" t="n"/>
      <c r="F170" s="25" t="n"/>
      <c r="G170" s="20" t="str">
        <f>IF(OR(A170="",NOT(ISNUMBER(F170)),NOT(ISNUMBER(D170))),"",IF(E170="days",F170+D170,IF(E170="weeks",F170+7*D170,IF(E170="months",EDATE(F170,D170),IF(E170="years",EDATE(F170,12*D170),"")))))</f>
        <v/>
      </c>
      <c r="H170" s="21" t="str">
        <f>IF(ISNUMBER(G170),G170-TODAY(),"")</f>
        <v/>
      </c>
      <c r="I170" s="17" t="str">
        <f>IF(A170="","",IF(NOT(ISNUMBER(G170)),"Enter last done",IF(G170&lt;TODAY(),"Overdue",IF(G170-TODAY()&lt;=7,"Due within 7 days","OK"))))</f>
        <v/>
      </c>
      <c r="J170" s="23" t="n"/>
      <c r="K170" s="22" t="n"/>
    </row>
    <row r="171">
      <c r="A171" s="22" t="n"/>
      <c r="B171" s="23" t="n"/>
      <c r="C171" s="17" t="str">
        <f>IF(B171="","",IFERROR(INDEX(Machines!$A$2:$A$201,MATCH(B171,Machines!$B$2:$B$201,0)),"Not in Machines"))</f>
        <v/>
      </c>
      <c r="D171" s="24" t="n"/>
      <c r="E171" s="23" t="n"/>
      <c r="F171" s="25" t="n"/>
      <c r="G171" s="20" t="str">
        <f>IF(OR(A171="",NOT(ISNUMBER(F171)),NOT(ISNUMBER(D171))),"",IF(E171="days",F171+D171,IF(E171="weeks",F171+7*D171,IF(E171="months",EDATE(F171,D171),IF(E171="years",EDATE(F171,12*D171),"")))))</f>
        <v/>
      </c>
      <c r="H171" s="21" t="str">
        <f>IF(ISNUMBER(G171),G171-TODAY(),"")</f>
        <v/>
      </c>
      <c r="I171" s="17" t="str">
        <f>IF(A171="","",IF(NOT(ISNUMBER(G171)),"Enter last done",IF(G171&lt;TODAY(),"Overdue",IF(G171-TODAY()&lt;=7,"Due within 7 days","OK"))))</f>
        <v/>
      </c>
      <c r="J171" s="23" t="n"/>
      <c r="K171" s="22" t="n"/>
    </row>
    <row r="172">
      <c r="A172" s="22" t="n"/>
      <c r="B172" s="23" t="n"/>
      <c r="C172" s="17" t="str">
        <f>IF(B172="","",IFERROR(INDEX(Machines!$A$2:$A$201,MATCH(B172,Machines!$B$2:$B$201,0)),"Not in Machines"))</f>
        <v/>
      </c>
      <c r="D172" s="24" t="n"/>
      <c r="E172" s="23" t="n"/>
      <c r="F172" s="25" t="n"/>
      <c r="G172" s="20" t="str">
        <f>IF(OR(A172="",NOT(ISNUMBER(F172)),NOT(ISNUMBER(D172))),"",IF(E172="days",F172+D172,IF(E172="weeks",F172+7*D172,IF(E172="months",EDATE(F172,D172),IF(E172="years",EDATE(F172,12*D172),"")))))</f>
        <v/>
      </c>
      <c r="H172" s="21" t="str">
        <f>IF(ISNUMBER(G172),G172-TODAY(),"")</f>
        <v/>
      </c>
      <c r="I172" s="17" t="str">
        <f>IF(A172="","",IF(NOT(ISNUMBER(G172)),"Enter last done",IF(G172&lt;TODAY(),"Overdue",IF(G172-TODAY()&lt;=7,"Due within 7 days","OK"))))</f>
        <v/>
      </c>
      <c r="J172" s="23" t="n"/>
      <c r="K172" s="22" t="n"/>
    </row>
    <row r="173">
      <c r="A173" s="22" t="n"/>
      <c r="B173" s="23" t="n"/>
      <c r="C173" s="17" t="str">
        <f>IF(B173="","",IFERROR(INDEX(Machines!$A$2:$A$201,MATCH(B173,Machines!$B$2:$B$201,0)),"Not in Machines"))</f>
        <v/>
      </c>
      <c r="D173" s="24" t="n"/>
      <c r="E173" s="23" t="n"/>
      <c r="F173" s="25" t="n"/>
      <c r="G173" s="20" t="str">
        <f>IF(OR(A173="",NOT(ISNUMBER(F173)),NOT(ISNUMBER(D173))),"",IF(E173="days",F173+D173,IF(E173="weeks",F173+7*D173,IF(E173="months",EDATE(F173,D173),IF(E173="years",EDATE(F173,12*D173),"")))))</f>
        <v/>
      </c>
      <c r="H173" s="21" t="str">
        <f>IF(ISNUMBER(G173),G173-TODAY(),"")</f>
        <v/>
      </c>
      <c r="I173" s="17" t="str">
        <f>IF(A173="","",IF(NOT(ISNUMBER(G173)),"Enter last done",IF(G173&lt;TODAY(),"Overdue",IF(G173-TODAY()&lt;=7,"Due within 7 days","OK"))))</f>
        <v/>
      </c>
      <c r="J173" s="23" t="n"/>
      <c r="K173" s="22" t="n"/>
    </row>
    <row r="174">
      <c r="A174" s="22" t="n"/>
      <c r="B174" s="23" t="n"/>
      <c r="C174" s="17" t="str">
        <f>IF(B174="","",IFERROR(INDEX(Machines!$A$2:$A$201,MATCH(B174,Machines!$B$2:$B$201,0)),"Not in Machines"))</f>
        <v/>
      </c>
      <c r="D174" s="24" t="n"/>
      <c r="E174" s="23" t="n"/>
      <c r="F174" s="25" t="n"/>
      <c r="G174" s="20" t="str">
        <f>IF(OR(A174="",NOT(ISNUMBER(F174)),NOT(ISNUMBER(D174))),"",IF(E174="days",F174+D174,IF(E174="weeks",F174+7*D174,IF(E174="months",EDATE(F174,D174),IF(E174="years",EDATE(F174,12*D174),"")))))</f>
        <v/>
      </c>
      <c r="H174" s="21" t="str">
        <f>IF(ISNUMBER(G174),G174-TODAY(),"")</f>
        <v/>
      </c>
      <c r="I174" s="17" t="str">
        <f>IF(A174="","",IF(NOT(ISNUMBER(G174)),"Enter last done",IF(G174&lt;TODAY(),"Overdue",IF(G174-TODAY()&lt;=7,"Due within 7 days","OK"))))</f>
        <v/>
      </c>
      <c r="J174" s="23" t="n"/>
      <c r="K174" s="22" t="n"/>
    </row>
    <row r="175">
      <c r="A175" s="22" t="n"/>
      <c r="B175" s="23" t="n"/>
      <c r="C175" s="17" t="str">
        <f>IF(B175="","",IFERROR(INDEX(Machines!$A$2:$A$201,MATCH(B175,Machines!$B$2:$B$201,0)),"Not in Machines"))</f>
        <v/>
      </c>
      <c r="D175" s="24" t="n"/>
      <c r="E175" s="23" t="n"/>
      <c r="F175" s="25" t="n"/>
      <c r="G175" s="20" t="str">
        <f>IF(OR(A175="",NOT(ISNUMBER(F175)),NOT(ISNUMBER(D175))),"",IF(E175="days",F175+D175,IF(E175="weeks",F175+7*D175,IF(E175="months",EDATE(F175,D175),IF(E175="years",EDATE(F175,12*D175),"")))))</f>
        <v/>
      </c>
      <c r="H175" s="21" t="str">
        <f>IF(ISNUMBER(G175),G175-TODAY(),"")</f>
        <v/>
      </c>
      <c r="I175" s="17" t="str">
        <f>IF(A175="","",IF(NOT(ISNUMBER(G175)),"Enter last done",IF(G175&lt;TODAY(),"Overdue",IF(G175-TODAY()&lt;=7,"Due within 7 days","OK"))))</f>
        <v/>
      </c>
      <c r="J175" s="23" t="n"/>
      <c r="K175" s="22" t="n"/>
    </row>
    <row r="176">
      <c r="A176" s="22" t="n"/>
      <c r="B176" s="23" t="n"/>
      <c r="C176" s="17" t="str">
        <f>IF(B176="","",IFERROR(INDEX(Machines!$A$2:$A$201,MATCH(B176,Machines!$B$2:$B$201,0)),"Not in Machines"))</f>
        <v/>
      </c>
      <c r="D176" s="24" t="n"/>
      <c r="E176" s="23" t="n"/>
      <c r="F176" s="25" t="n"/>
      <c r="G176" s="20" t="str">
        <f>IF(OR(A176="",NOT(ISNUMBER(F176)),NOT(ISNUMBER(D176))),"",IF(E176="days",F176+D176,IF(E176="weeks",F176+7*D176,IF(E176="months",EDATE(F176,D176),IF(E176="years",EDATE(F176,12*D176),"")))))</f>
        <v/>
      </c>
      <c r="H176" s="21" t="str">
        <f>IF(ISNUMBER(G176),G176-TODAY(),"")</f>
        <v/>
      </c>
      <c r="I176" s="17" t="str">
        <f>IF(A176="","",IF(NOT(ISNUMBER(G176)),"Enter last done",IF(G176&lt;TODAY(),"Overdue",IF(G176-TODAY()&lt;=7,"Due within 7 days","OK"))))</f>
        <v/>
      </c>
      <c r="J176" s="23" t="n"/>
      <c r="K176" s="22" t="n"/>
    </row>
    <row r="177">
      <c r="A177" s="22" t="n"/>
      <c r="B177" s="23" t="n"/>
      <c r="C177" s="17" t="str">
        <f>IF(B177="","",IFERROR(INDEX(Machines!$A$2:$A$201,MATCH(B177,Machines!$B$2:$B$201,0)),"Not in Machines"))</f>
        <v/>
      </c>
      <c r="D177" s="24" t="n"/>
      <c r="E177" s="23" t="n"/>
      <c r="F177" s="25" t="n"/>
      <c r="G177" s="20" t="str">
        <f>IF(OR(A177="",NOT(ISNUMBER(F177)),NOT(ISNUMBER(D177))),"",IF(E177="days",F177+D177,IF(E177="weeks",F177+7*D177,IF(E177="months",EDATE(F177,D177),IF(E177="years",EDATE(F177,12*D177),"")))))</f>
        <v/>
      </c>
      <c r="H177" s="21" t="str">
        <f>IF(ISNUMBER(G177),G177-TODAY(),"")</f>
        <v/>
      </c>
      <c r="I177" s="17" t="str">
        <f>IF(A177="","",IF(NOT(ISNUMBER(G177)),"Enter last done",IF(G177&lt;TODAY(),"Overdue",IF(G177-TODAY()&lt;=7,"Due within 7 days","OK"))))</f>
        <v/>
      </c>
      <c r="J177" s="23" t="n"/>
      <c r="K177" s="22" t="n"/>
    </row>
    <row r="178">
      <c r="A178" s="22" t="n"/>
      <c r="B178" s="23" t="n"/>
      <c r="C178" s="17" t="str">
        <f>IF(B178="","",IFERROR(INDEX(Machines!$A$2:$A$201,MATCH(B178,Machines!$B$2:$B$201,0)),"Not in Machines"))</f>
        <v/>
      </c>
      <c r="D178" s="24" t="n"/>
      <c r="E178" s="23" t="n"/>
      <c r="F178" s="25" t="n"/>
      <c r="G178" s="20" t="str">
        <f>IF(OR(A178="",NOT(ISNUMBER(F178)),NOT(ISNUMBER(D178))),"",IF(E178="days",F178+D178,IF(E178="weeks",F178+7*D178,IF(E178="months",EDATE(F178,D178),IF(E178="years",EDATE(F178,12*D178),"")))))</f>
        <v/>
      </c>
      <c r="H178" s="21" t="str">
        <f>IF(ISNUMBER(G178),G178-TODAY(),"")</f>
        <v/>
      </c>
      <c r="I178" s="17" t="str">
        <f>IF(A178="","",IF(NOT(ISNUMBER(G178)),"Enter last done",IF(G178&lt;TODAY(),"Overdue",IF(G178-TODAY()&lt;=7,"Due within 7 days","OK"))))</f>
        <v/>
      </c>
      <c r="J178" s="23" t="n"/>
      <c r="K178" s="22" t="n"/>
    </row>
    <row r="179">
      <c r="A179" s="22" t="n"/>
      <c r="B179" s="23" t="n"/>
      <c r="C179" s="17" t="str">
        <f>IF(B179="","",IFERROR(INDEX(Machines!$A$2:$A$201,MATCH(B179,Machines!$B$2:$B$201,0)),"Not in Machines"))</f>
        <v/>
      </c>
      <c r="D179" s="24" t="n"/>
      <c r="E179" s="23" t="n"/>
      <c r="F179" s="25" t="n"/>
      <c r="G179" s="20" t="str">
        <f>IF(OR(A179="",NOT(ISNUMBER(F179)),NOT(ISNUMBER(D179))),"",IF(E179="days",F179+D179,IF(E179="weeks",F179+7*D179,IF(E179="months",EDATE(F179,D179),IF(E179="years",EDATE(F179,12*D179),"")))))</f>
        <v/>
      </c>
      <c r="H179" s="21" t="str">
        <f>IF(ISNUMBER(G179),G179-TODAY(),"")</f>
        <v/>
      </c>
      <c r="I179" s="17" t="str">
        <f>IF(A179="","",IF(NOT(ISNUMBER(G179)),"Enter last done",IF(G179&lt;TODAY(),"Overdue",IF(G179-TODAY()&lt;=7,"Due within 7 days","OK"))))</f>
        <v/>
      </c>
      <c r="J179" s="23" t="n"/>
      <c r="K179" s="22" t="n"/>
    </row>
    <row r="180">
      <c r="A180" s="22" t="n"/>
      <c r="B180" s="23" t="n"/>
      <c r="C180" s="17" t="str">
        <f>IF(B180="","",IFERROR(INDEX(Machines!$A$2:$A$201,MATCH(B180,Machines!$B$2:$B$201,0)),"Not in Machines"))</f>
        <v/>
      </c>
      <c r="D180" s="24" t="n"/>
      <c r="E180" s="23" t="n"/>
      <c r="F180" s="25" t="n"/>
      <c r="G180" s="20" t="str">
        <f>IF(OR(A180="",NOT(ISNUMBER(F180)),NOT(ISNUMBER(D180))),"",IF(E180="days",F180+D180,IF(E180="weeks",F180+7*D180,IF(E180="months",EDATE(F180,D180),IF(E180="years",EDATE(F180,12*D180),"")))))</f>
        <v/>
      </c>
      <c r="H180" s="21" t="str">
        <f>IF(ISNUMBER(G180),G180-TODAY(),"")</f>
        <v/>
      </c>
      <c r="I180" s="17" t="str">
        <f>IF(A180="","",IF(NOT(ISNUMBER(G180)),"Enter last done",IF(G180&lt;TODAY(),"Overdue",IF(G180-TODAY()&lt;=7,"Due within 7 days","OK"))))</f>
        <v/>
      </c>
      <c r="J180" s="23" t="n"/>
      <c r="K180" s="22" t="n"/>
    </row>
    <row r="181">
      <c r="A181" s="22" t="n"/>
      <c r="B181" s="23" t="n"/>
      <c r="C181" s="17" t="str">
        <f>IF(B181="","",IFERROR(INDEX(Machines!$A$2:$A$201,MATCH(B181,Machines!$B$2:$B$201,0)),"Not in Machines"))</f>
        <v/>
      </c>
      <c r="D181" s="24" t="n"/>
      <c r="E181" s="23" t="n"/>
      <c r="F181" s="25" t="n"/>
      <c r="G181" s="20" t="str">
        <f>IF(OR(A181="",NOT(ISNUMBER(F181)),NOT(ISNUMBER(D181))),"",IF(E181="days",F181+D181,IF(E181="weeks",F181+7*D181,IF(E181="months",EDATE(F181,D181),IF(E181="years",EDATE(F181,12*D181),"")))))</f>
        <v/>
      </c>
      <c r="H181" s="21" t="str">
        <f>IF(ISNUMBER(G181),G181-TODAY(),"")</f>
        <v/>
      </c>
      <c r="I181" s="17" t="str">
        <f>IF(A181="","",IF(NOT(ISNUMBER(G181)),"Enter last done",IF(G181&lt;TODAY(),"Overdue",IF(G181-TODAY()&lt;=7,"Due within 7 days","OK"))))</f>
        <v/>
      </c>
      <c r="J181" s="23" t="n"/>
      <c r="K181" s="22" t="n"/>
    </row>
    <row r="182">
      <c r="A182" s="22" t="n"/>
      <c r="B182" s="23" t="n"/>
      <c r="C182" s="17" t="str">
        <f>IF(B182="","",IFERROR(INDEX(Machines!$A$2:$A$201,MATCH(B182,Machines!$B$2:$B$201,0)),"Not in Machines"))</f>
        <v/>
      </c>
      <c r="D182" s="24" t="n"/>
      <c r="E182" s="23" t="n"/>
      <c r="F182" s="25" t="n"/>
      <c r="G182" s="20" t="str">
        <f>IF(OR(A182="",NOT(ISNUMBER(F182)),NOT(ISNUMBER(D182))),"",IF(E182="days",F182+D182,IF(E182="weeks",F182+7*D182,IF(E182="months",EDATE(F182,D182),IF(E182="years",EDATE(F182,12*D182),"")))))</f>
        <v/>
      </c>
      <c r="H182" s="21" t="str">
        <f>IF(ISNUMBER(G182),G182-TODAY(),"")</f>
        <v/>
      </c>
      <c r="I182" s="17" t="str">
        <f>IF(A182="","",IF(NOT(ISNUMBER(G182)),"Enter last done",IF(G182&lt;TODAY(),"Overdue",IF(G182-TODAY()&lt;=7,"Due within 7 days","OK"))))</f>
        <v/>
      </c>
      <c r="J182" s="23" t="n"/>
      <c r="K182" s="22" t="n"/>
    </row>
    <row r="183">
      <c r="A183" s="22" t="n"/>
      <c r="B183" s="23" t="n"/>
      <c r="C183" s="17" t="str">
        <f>IF(B183="","",IFERROR(INDEX(Machines!$A$2:$A$201,MATCH(B183,Machines!$B$2:$B$201,0)),"Not in Machines"))</f>
        <v/>
      </c>
      <c r="D183" s="24" t="n"/>
      <c r="E183" s="23" t="n"/>
      <c r="F183" s="25" t="n"/>
      <c r="G183" s="20" t="str">
        <f>IF(OR(A183="",NOT(ISNUMBER(F183)),NOT(ISNUMBER(D183))),"",IF(E183="days",F183+D183,IF(E183="weeks",F183+7*D183,IF(E183="months",EDATE(F183,D183),IF(E183="years",EDATE(F183,12*D183),"")))))</f>
        <v/>
      </c>
      <c r="H183" s="21" t="str">
        <f>IF(ISNUMBER(G183),G183-TODAY(),"")</f>
        <v/>
      </c>
      <c r="I183" s="17" t="str">
        <f>IF(A183="","",IF(NOT(ISNUMBER(G183)),"Enter last done",IF(G183&lt;TODAY(),"Overdue",IF(G183-TODAY()&lt;=7,"Due within 7 days","OK"))))</f>
        <v/>
      </c>
      <c r="J183" s="23" t="n"/>
      <c r="K183" s="22" t="n"/>
    </row>
    <row r="184">
      <c r="A184" s="22" t="n"/>
      <c r="B184" s="23" t="n"/>
      <c r="C184" s="17" t="str">
        <f>IF(B184="","",IFERROR(INDEX(Machines!$A$2:$A$201,MATCH(B184,Machines!$B$2:$B$201,0)),"Not in Machines"))</f>
        <v/>
      </c>
      <c r="D184" s="24" t="n"/>
      <c r="E184" s="23" t="n"/>
      <c r="F184" s="25" t="n"/>
      <c r="G184" s="20" t="str">
        <f>IF(OR(A184="",NOT(ISNUMBER(F184)),NOT(ISNUMBER(D184))),"",IF(E184="days",F184+D184,IF(E184="weeks",F184+7*D184,IF(E184="months",EDATE(F184,D184),IF(E184="years",EDATE(F184,12*D184),"")))))</f>
        <v/>
      </c>
      <c r="H184" s="21" t="str">
        <f>IF(ISNUMBER(G184),G184-TODAY(),"")</f>
        <v/>
      </c>
      <c r="I184" s="17" t="str">
        <f>IF(A184="","",IF(NOT(ISNUMBER(G184)),"Enter last done",IF(G184&lt;TODAY(),"Overdue",IF(G184-TODAY()&lt;=7,"Due within 7 days","OK"))))</f>
        <v/>
      </c>
      <c r="J184" s="23" t="n"/>
      <c r="K184" s="22" t="n"/>
    </row>
    <row r="185">
      <c r="A185" s="22" t="n"/>
      <c r="B185" s="23" t="n"/>
      <c r="C185" s="17" t="str">
        <f>IF(B185="","",IFERROR(INDEX(Machines!$A$2:$A$201,MATCH(B185,Machines!$B$2:$B$201,0)),"Not in Machines"))</f>
        <v/>
      </c>
      <c r="D185" s="24" t="n"/>
      <c r="E185" s="23" t="n"/>
      <c r="F185" s="25" t="n"/>
      <c r="G185" s="20" t="str">
        <f>IF(OR(A185="",NOT(ISNUMBER(F185)),NOT(ISNUMBER(D185))),"",IF(E185="days",F185+D185,IF(E185="weeks",F185+7*D185,IF(E185="months",EDATE(F185,D185),IF(E185="years",EDATE(F185,12*D185),"")))))</f>
        <v/>
      </c>
      <c r="H185" s="21" t="str">
        <f>IF(ISNUMBER(G185),G185-TODAY(),"")</f>
        <v/>
      </c>
      <c r="I185" s="17" t="str">
        <f>IF(A185="","",IF(NOT(ISNUMBER(G185)),"Enter last done",IF(G185&lt;TODAY(),"Overdue",IF(G185-TODAY()&lt;=7,"Due within 7 days","OK"))))</f>
        <v/>
      </c>
      <c r="J185" s="23" t="n"/>
      <c r="K185" s="22" t="n"/>
    </row>
    <row r="186">
      <c r="A186" s="22" t="n"/>
      <c r="B186" s="23" t="n"/>
      <c r="C186" s="17" t="str">
        <f>IF(B186="","",IFERROR(INDEX(Machines!$A$2:$A$201,MATCH(B186,Machines!$B$2:$B$201,0)),"Not in Machines"))</f>
        <v/>
      </c>
      <c r="D186" s="24" t="n"/>
      <c r="E186" s="23" t="n"/>
      <c r="F186" s="25" t="n"/>
      <c r="G186" s="20" t="str">
        <f>IF(OR(A186="",NOT(ISNUMBER(F186)),NOT(ISNUMBER(D186))),"",IF(E186="days",F186+D186,IF(E186="weeks",F186+7*D186,IF(E186="months",EDATE(F186,D186),IF(E186="years",EDATE(F186,12*D186),"")))))</f>
        <v/>
      </c>
      <c r="H186" s="21" t="str">
        <f>IF(ISNUMBER(G186),G186-TODAY(),"")</f>
        <v/>
      </c>
      <c r="I186" s="17" t="str">
        <f>IF(A186="","",IF(NOT(ISNUMBER(G186)),"Enter last done",IF(G186&lt;TODAY(),"Overdue",IF(G186-TODAY()&lt;=7,"Due within 7 days","OK"))))</f>
        <v/>
      </c>
      <c r="J186" s="23" t="n"/>
      <c r="K186" s="22" t="n"/>
    </row>
    <row r="187">
      <c r="A187" s="22" t="n"/>
      <c r="B187" s="23" t="n"/>
      <c r="C187" s="17" t="str">
        <f>IF(B187="","",IFERROR(INDEX(Machines!$A$2:$A$201,MATCH(B187,Machines!$B$2:$B$201,0)),"Not in Machines"))</f>
        <v/>
      </c>
      <c r="D187" s="24" t="n"/>
      <c r="E187" s="23" t="n"/>
      <c r="F187" s="25" t="n"/>
      <c r="G187" s="20" t="str">
        <f>IF(OR(A187="",NOT(ISNUMBER(F187)),NOT(ISNUMBER(D187))),"",IF(E187="days",F187+D187,IF(E187="weeks",F187+7*D187,IF(E187="months",EDATE(F187,D187),IF(E187="years",EDATE(F187,12*D187),"")))))</f>
        <v/>
      </c>
      <c r="H187" s="21" t="str">
        <f>IF(ISNUMBER(G187),G187-TODAY(),"")</f>
        <v/>
      </c>
      <c r="I187" s="17" t="str">
        <f>IF(A187="","",IF(NOT(ISNUMBER(G187)),"Enter last done",IF(G187&lt;TODAY(),"Overdue",IF(G187-TODAY()&lt;=7,"Due within 7 days","OK"))))</f>
        <v/>
      </c>
      <c r="J187" s="23" t="n"/>
      <c r="K187" s="22" t="n"/>
    </row>
    <row r="188">
      <c r="A188" s="22" t="n"/>
      <c r="B188" s="23" t="n"/>
      <c r="C188" s="17" t="str">
        <f>IF(B188="","",IFERROR(INDEX(Machines!$A$2:$A$201,MATCH(B188,Machines!$B$2:$B$201,0)),"Not in Machines"))</f>
        <v/>
      </c>
      <c r="D188" s="24" t="n"/>
      <c r="E188" s="23" t="n"/>
      <c r="F188" s="25" t="n"/>
      <c r="G188" s="20" t="str">
        <f>IF(OR(A188="",NOT(ISNUMBER(F188)),NOT(ISNUMBER(D188))),"",IF(E188="days",F188+D188,IF(E188="weeks",F188+7*D188,IF(E188="months",EDATE(F188,D188),IF(E188="years",EDATE(F188,12*D188),"")))))</f>
        <v/>
      </c>
      <c r="H188" s="21" t="str">
        <f>IF(ISNUMBER(G188),G188-TODAY(),"")</f>
        <v/>
      </c>
      <c r="I188" s="17" t="str">
        <f>IF(A188="","",IF(NOT(ISNUMBER(G188)),"Enter last done",IF(G188&lt;TODAY(),"Overdue",IF(G188-TODAY()&lt;=7,"Due within 7 days","OK"))))</f>
        <v/>
      </c>
      <c r="J188" s="23" t="n"/>
      <c r="K188" s="22" t="n"/>
    </row>
    <row r="189">
      <c r="A189" s="22" t="n"/>
      <c r="B189" s="23" t="n"/>
      <c r="C189" s="17" t="str">
        <f>IF(B189="","",IFERROR(INDEX(Machines!$A$2:$A$201,MATCH(B189,Machines!$B$2:$B$201,0)),"Not in Machines"))</f>
        <v/>
      </c>
      <c r="D189" s="24" t="n"/>
      <c r="E189" s="23" t="n"/>
      <c r="F189" s="25" t="n"/>
      <c r="G189" s="20" t="str">
        <f>IF(OR(A189="",NOT(ISNUMBER(F189)),NOT(ISNUMBER(D189))),"",IF(E189="days",F189+D189,IF(E189="weeks",F189+7*D189,IF(E189="months",EDATE(F189,D189),IF(E189="years",EDATE(F189,12*D189),"")))))</f>
        <v/>
      </c>
      <c r="H189" s="21" t="str">
        <f>IF(ISNUMBER(G189),G189-TODAY(),"")</f>
        <v/>
      </c>
      <c r="I189" s="17" t="str">
        <f>IF(A189="","",IF(NOT(ISNUMBER(G189)),"Enter last done",IF(G189&lt;TODAY(),"Overdue",IF(G189-TODAY()&lt;=7,"Due within 7 days","OK"))))</f>
        <v/>
      </c>
      <c r="J189" s="23" t="n"/>
      <c r="K189" s="22" t="n"/>
    </row>
    <row r="190">
      <c r="A190" s="22" t="n"/>
      <c r="B190" s="23" t="n"/>
      <c r="C190" s="17" t="str">
        <f>IF(B190="","",IFERROR(INDEX(Machines!$A$2:$A$201,MATCH(B190,Machines!$B$2:$B$201,0)),"Not in Machines"))</f>
        <v/>
      </c>
      <c r="D190" s="24" t="n"/>
      <c r="E190" s="23" t="n"/>
      <c r="F190" s="25" t="n"/>
      <c r="G190" s="20" t="str">
        <f>IF(OR(A190="",NOT(ISNUMBER(F190)),NOT(ISNUMBER(D190))),"",IF(E190="days",F190+D190,IF(E190="weeks",F190+7*D190,IF(E190="months",EDATE(F190,D190),IF(E190="years",EDATE(F190,12*D190),"")))))</f>
        <v/>
      </c>
      <c r="H190" s="21" t="str">
        <f>IF(ISNUMBER(G190),G190-TODAY(),"")</f>
        <v/>
      </c>
      <c r="I190" s="17" t="str">
        <f>IF(A190="","",IF(NOT(ISNUMBER(G190)),"Enter last done",IF(G190&lt;TODAY(),"Overdue",IF(G190-TODAY()&lt;=7,"Due within 7 days","OK"))))</f>
        <v/>
      </c>
      <c r="J190" s="23" t="n"/>
      <c r="K190" s="22" t="n"/>
    </row>
    <row r="191">
      <c r="A191" s="22" t="n"/>
      <c r="B191" s="23" t="n"/>
      <c r="C191" s="17" t="str">
        <f>IF(B191="","",IFERROR(INDEX(Machines!$A$2:$A$201,MATCH(B191,Machines!$B$2:$B$201,0)),"Not in Machines"))</f>
        <v/>
      </c>
      <c r="D191" s="24" t="n"/>
      <c r="E191" s="23" t="n"/>
      <c r="F191" s="25" t="n"/>
      <c r="G191" s="20" t="str">
        <f>IF(OR(A191="",NOT(ISNUMBER(F191)),NOT(ISNUMBER(D191))),"",IF(E191="days",F191+D191,IF(E191="weeks",F191+7*D191,IF(E191="months",EDATE(F191,D191),IF(E191="years",EDATE(F191,12*D191),"")))))</f>
        <v/>
      </c>
      <c r="H191" s="21" t="str">
        <f>IF(ISNUMBER(G191),G191-TODAY(),"")</f>
        <v/>
      </c>
      <c r="I191" s="17" t="str">
        <f>IF(A191="","",IF(NOT(ISNUMBER(G191)),"Enter last done",IF(G191&lt;TODAY(),"Overdue",IF(G191-TODAY()&lt;=7,"Due within 7 days","OK"))))</f>
        <v/>
      </c>
      <c r="J191" s="23" t="n"/>
      <c r="K191" s="22" t="n"/>
    </row>
    <row r="192">
      <c r="A192" s="22" t="n"/>
      <c r="B192" s="23" t="n"/>
      <c r="C192" s="17" t="str">
        <f>IF(B192="","",IFERROR(INDEX(Machines!$A$2:$A$201,MATCH(B192,Machines!$B$2:$B$201,0)),"Not in Machines"))</f>
        <v/>
      </c>
      <c r="D192" s="24" t="n"/>
      <c r="E192" s="23" t="n"/>
      <c r="F192" s="25" t="n"/>
      <c r="G192" s="20" t="str">
        <f>IF(OR(A192="",NOT(ISNUMBER(F192)),NOT(ISNUMBER(D192))),"",IF(E192="days",F192+D192,IF(E192="weeks",F192+7*D192,IF(E192="months",EDATE(F192,D192),IF(E192="years",EDATE(F192,12*D192),"")))))</f>
        <v/>
      </c>
      <c r="H192" s="21" t="str">
        <f>IF(ISNUMBER(G192),G192-TODAY(),"")</f>
        <v/>
      </c>
      <c r="I192" s="17" t="str">
        <f>IF(A192="","",IF(NOT(ISNUMBER(G192)),"Enter last done",IF(G192&lt;TODAY(),"Overdue",IF(G192-TODAY()&lt;=7,"Due within 7 days","OK"))))</f>
        <v/>
      </c>
      <c r="J192" s="23" t="n"/>
      <c r="K192" s="22" t="n"/>
    </row>
    <row r="193">
      <c r="A193" s="22" t="n"/>
      <c r="B193" s="23" t="n"/>
      <c r="C193" s="17" t="str">
        <f>IF(B193="","",IFERROR(INDEX(Machines!$A$2:$A$201,MATCH(B193,Machines!$B$2:$B$201,0)),"Not in Machines"))</f>
        <v/>
      </c>
      <c r="D193" s="24" t="n"/>
      <c r="E193" s="23" t="n"/>
      <c r="F193" s="25" t="n"/>
      <c r="G193" s="20" t="str">
        <f>IF(OR(A193="",NOT(ISNUMBER(F193)),NOT(ISNUMBER(D193))),"",IF(E193="days",F193+D193,IF(E193="weeks",F193+7*D193,IF(E193="months",EDATE(F193,D193),IF(E193="years",EDATE(F193,12*D193),"")))))</f>
        <v/>
      </c>
      <c r="H193" s="21" t="str">
        <f>IF(ISNUMBER(G193),G193-TODAY(),"")</f>
        <v/>
      </c>
      <c r="I193" s="17" t="str">
        <f>IF(A193="","",IF(NOT(ISNUMBER(G193)),"Enter last done",IF(G193&lt;TODAY(),"Overdue",IF(G193-TODAY()&lt;=7,"Due within 7 days","OK"))))</f>
        <v/>
      </c>
      <c r="J193" s="23" t="n"/>
      <c r="K193" s="22" t="n"/>
    </row>
    <row r="194">
      <c r="A194" s="22" t="n"/>
      <c r="B194" s="23" t="n"/>
      <c r="C194" s="17" t="str">
        <f>IF(B194="","",IFERROR(INDEX(Machines!$A$2:$A$201,MATCH(B194,Machines!$B$2:$B$201,0)),"Not in Machines"))</f>
        <v/>
      </c>
      <c r="D194" s="24" t="n"/>
      <c r="E194" s="23" t="n"/>
      <c r="F194" s="25" t="n"/>
      <c r="G194" s="20" t="str">
        <f>IF(OR(A194="",NOT(ISNUMBER(F194)),NOT(ISNUMBER(D194))),"",IF(E194="days",F194+D194,IF(E194="weeks",F194+7*D194,IF(E194="months",EDATE(F194,D194),IF(E194="years",EDATE(F194,12*D194),"")))))</f>
        <v/>
      </c>
      <c r="H194" s="21" t="str">
        <f>IF(ISNUMBER(G194),G194-TODAY(),"")</f>
        <v/>
      </c>
      <c r="I194" s="17" t="str">
        <f>IF(A194="","",IF(NOT(ISNUMBER(G194)),"Enter last done",IF(G194&lt;TODAY(),"Overdue",IF(G194-TODAY()&lt;=7,"Due within 7 days","OK"))))</f>
        <v/>
      </c>
      <c r="J194" s="23" t="n"/>
      <c r="K194" s="22" t="n"/>
    </row>
    <row r="195">
      <c r="A195" s="22" t="n"/>
      <c r="B195" s="23" t="n"/>
      <c r="C195" s="17" t="str">
        <f>IF(B195="","",IFERROR(INDEX(Machines!$A$2:$A$201,MATCH(B195,Machines!$B$2:$B$201,0)),"Not in Machines"))</f>
        <v/>
      </c>
      <c r="D195" s="24" t="n"/>
      <c r="E195" s="23" t="n"/>
      <c r="F195" s="25" t="n"/>
      <c r="G195" s="20" t="str">
        <f>IF(OR(A195="",NOT(ISNUMBER(F195)),NOT(ISNUMBER(D195))),"",IF(E195="days",F195+D195,IF(E195="weeks",F195+7*D195,IF(E195="months",EDATE(F195,D195),IF(E195="years",EDATE(F195,12*D195),"")))))</f>
        <v/>
      </c>
      <c r="H195" s="21" t="str">
        <f>IF(ISNUMBER(G195),G195-TODAY(),"")</f>
        <v/>
      </c>
      <c r="I195" s="17" t="str">
        <f>IF(A195="","",IF(NOT(ISNUMBER(G195)),"Enter last done",IF(G195&lt;TODAY(),"Overdue",IF(G195-TODAY()&lt;=7,"Due within 7 days","OK"))))</f>
        <v/>
      </c>
      <c r="J195" s="23" t="n"/>
      <c r="K195" s="22" t="n"/>
    </row>
    <row r="196">
      <c r="A196" s="22" t="n"/>
      <c r="B196" s="23" t="n"/>
      <c r="C196" s="17" t="str">
        <f>IF(B196="","",IFERROR(INDEX(Machines!$A$2:$A$201,MATCH(B196,Machines!$B$2:$B$201,0)),"Not in Machines"))</f>
        <v/>
      </c>
      <c r="D196" s="24" t="n"/>
      <c r="E196" s="23" t="n"/>
      <c r="F196" s="25" t="n"/>
      <c r="G196" s="20" t="str">
        <f>IF(OR(A196="",NOT(ISNUMBER(F196)),NOT(ISNUMBER(D196))),"",IF(E196="days",F196+D196,IF(E196="weeks",F196+7*D196,IF(E196="months",EDATE(F196,D196),IF(E196="years",EDATE(F196,12*D196),"")))))</f>
        <v/>
      </c>
      <c r="H196" s="21" t="str">
        <f>IF(ISNUMBER(G196),G196-TODAY(),"")</f>
        <v/>
      </c>
      <c r="I196" s="17" t="str">
        <f>IF(A196="","",IF(NOT(ISNUMBER(G196)),"Enter last done",IF(G196&lt;TODAY(),"Overdue",IF(G196-TODAY()&lt;=7,"Due within 7 days","OK"))))</f>
        <v/>
      </c>
      <c r="J196" s="23" t="n"/>
      <c r="K196" s="22" t="n"/>
    </row>
    <row r="197">
      <c r="A197" s="22" t="n"/>
      <c r="B197" s="23" t="n"/>
      <c r="C197" s="17" t="str">
        <f>IF(B197="","",IFERROR(INDEX(Machines!$A$2:$A$201,MATCH(B197,Machines!$B$2:$B$201,0)),"Not in Machines"))</f>
        <v/>
      </c>
      <c r="D197" s="24" t="n"/>
      <c r="E197" s="23" t="n"/>
      <c r="F197" s="25" t="n"/>
      <c r="G197" s="20" t="str">
        <f>IF(OR(A197="",NOT(ISNUMBER(F197)),NOT(ISNUMBER(D197))),"",IF(E197="days",F197+D197,IF(E197="weeks",F197+7*D197,IF(E197="months",EDATE(F197,D197),IF(E197="years",EDATE(F197,12*D197),"")))))</f>
        <v/>
      </c>
      <c r="H197" s="21" t="str">
        <f>IF(ISNUMBER(G197),G197-TODAY(),"")</f>
        <v/>
      </c>
      <c r="I197" s="17" t="str">
        <f>IF(A197="","",IF(NOT(ISNUMBER(G197)),"Enter last done",IF(G197&lt;TODAY(),"Overdue",IF(G197-TODAY()&lt;=7,"Due within 7 days","OK"))))</f>
        <v/>
      </c>
      <c r="J197" s="23" t="n"/>
      <c r="K197" s="22" t="n"/>
    </row>
    <row r="198">
      <c r="A198" s="22" t="n"/>
      <c r="B198" s="23" t="n"/>
      <c r="C198" s="17" t="str">
        <f>IF(B198="","",IFERROR(INDEX(Machines!$A$2:$A$201,MATCH(B198,Machines!$B$2:$B$201,0)),"Not in Machines"))</f>
        <v/>
      </c>
      <c r="D198" s="24" t="n"/>
      <c r="E198" s="23" t="n"/>
      <c r="F198" s="25" t="n"/>
      <c r="G198" s="20" t="str">
        <f>IF(OR(A198="",NOT(ISNUMBER(F198)),NOT(ISNUMBER(D198))),"",IF(E198="days",F198+D198,IF(E198="weeks",F198+7*D198,IF(E198="months",EDATE(F198,D198),IF(E198="years",EDATE(F198,12*D198),"")))))</f>
        <v/>
      </c>
      <c r="H198" s="21" t="str">
        <f>IF(ISNUMBER(G198),G198-TODAY(),"")</f>
        <v/>
      </c>
      <c r="I198" s="17" t="str">
        <f>IF(A198="","",IF(NOT(ISNUMBER(G198)),"Enter last done",IF(G198&lt;TODAY(),"Overdue",IF(G198-TODAY()&lt;=7,"Due within 7 days","OK"))))</f>
        <v/>
      </c>
      <c r="J198" s="23" t="n"/>
      <c r="K198" s="22" t="n"/>
    </row>
    <row r="199">
      <c r="A199" s="22" t="n"/>
      <c r="B199" s="23" t="n"/>
      <c r="C199" s="17" t="str">
        <f>IF(B199="","",IFERROR(INDEX(Machines!$A$2:$A$201,MATCH(B199,Machines!$B$2:$B$201,0)),"Not in Machines"))</f>
        <v/>
      </c>
      <c r="D199" s="24" t="n"/>
      <c r="E199" s="23" t="n"/>
      <c r="F199" s="25" t="n"/>
      <c r="G199" s="20" t="str">
        <f>IF(OR(A199="",NOT(ISNUMBER(F199)),NOT(ISNUMBER(D199))),"",IF(E199="days",F199+D199,IF(E199="weeks",F199+7*D199,IF(E199="months",EDATE(F199,D199),IF(E199="years",EDATE(F199,12*D199),"")))))</f>
        <v/>
      </c>
      <c r="H199" s="21" t="str">
        <f>IF(ISNUMBER(G199),G199-TODAY(),"")</f>
        <v/>
      </c>
      <c r="I199" s="17" t="str">
        <f>IF(A199="","",IF(NOT(ISNUMBER(G199)),"Enter last done",IF(G199&lt;TODAY(),"Overdue",IF(G199-TODAY()&lt;=7,"Due within 7 days","OK"))))</f>
        <v/>
      </c>
      <c r="J199" s="23" t="n"/>
      <c r="K199" s="22" t="n"/>
    </row>
    <row r="200">
      <c r="A200" s="22" t="n"/>
      <c r="B200" s="23" t="n"/>
      <c r="C200" s="17" t="str">
        <f>IF(B200="","",IFERROR(INDEX(Machines!$A$2:$A$201,MATCH(B200,Machines!$B$2:$B$201,0)),"Not in Machines"))</f>
        <v/>
      </c>
      <c r="D200" s="24" t="n"/>
      <c r="E200" s="23" t="n"/>
      <c r="F200" s="25" t="n"/>
      <c r="G200" s="20" t="str">
        <f>IF(OR(A200="",NOT(ISNUMBER(F200)),NOT(ISNUMBER(D200))),"",IF(E200="days",F200+D200,IF(E200="weeks",F200+7*D200,IF(E200="months",EDATE(F200,D200),IF(E200="years",EDATE(F200,12*D200),"")))))</f>
        <v/>
      </c>
      <c r="H200" s="21" t="str">
        <f>IF(ISNUMBER(G200),G200-TODAY(),"")</f>
        <v/>
      </c>
      <c r="I200" s="17" t="str">
        <f>IF(A200="","",IF(NOT(ISNUMBER(G200)),"Enter last done",IF(G200&lt;TODAY(),"Overdue",IF(G200-TODAY()&lt;=7,"Due within 7 days","OK"))))</f>
        <v/>
      </c>
      <c r="J200" s="23" t="n"/>
      <c r="K200" s="22" t="n"/>
    </row>
    <row r="201">
      <c r="A201" s="22" t="n"/>
      <c r="B201" s="23" t="n"/>
      <c r="C201" s="17" t="str">
        <f>IF(B201="","",IFERROR(INDEX(Machines!$A$2:$A$201,MATCH(B201,Machines!$B$2:$B$201,0)),"Not in Machines"))</f>
        <v/>
      </c>
      <c r="D201" s="24" t="n"/>
      <c r="E201" s="23" t="n"/>
      <c r="F201" s="25" t="n"/>
      <c r="G201" s="20" t="str">
        <f>IF(OR(A201="",NOT(ISNUMBER(F201)),NOT(ISNUMBER(D201))),"",IF(E201="days",F201+D201,IF(E201="weeks",F201+7*D201,IF(E201="months",EDATE(F201,D201),IF(E201="years",EDATE(F201,12*D201),"")))))</f>
        <v/>
      </c>
      <c r="H201" s="21" t="str">
        <f>IF(ISNUMBER(G201),G201-TODAY(),"")</f>
        <v/>
      </c>
      <c r="I201" s="17" t="str">
        <f>IF(A201="","",IF(NOT(ISNUMBER(G201)),"Enter last done",IF(G201&lt;TODAY(),"Overdue",IF(G201-TODAY()&lt;=7,"Due within 7 days","OK"))))</f>
        <v/>
      </c>
      <c r="J201" s="23" t="n"/>
      <c r="K201" s="22" t="n"/>
    </row>
    <row r="202">
      <c r="A202" s="22" t="n"/>
      <c r="B202" s="23" t="n"/>
      <c r="C202" s="17" t="str">
        <f>IF(B202="","",IFERROR(INDEX(Machines!$A$2:$A$201,MATCH(B202,Machines!$B$2:$B$201,0)),"Not in Machines"))</f>
        <v/>
      </c>
      <c r="D202" s="24" t="n"/>
      <c r="E202" s="23" t="n"/>
      <c r="F202" s="25" t="n"/>
      <c r="G202" s="20" t="str">
        <f>IF(OR(A202="",NOT(ISNUMBER(F202)),NOT(ISNUMBER(D202))),"",IF(E202="days",F202+D202,IF(E202="weeks",F202+7*D202,IF(E202="months",EDATE(F202,D202),IF(E202="years",EDATE(F202,12*D202),"")))))</f>
        <v/>
      </c>
      <c r="H202" s="21" t="str">
        <f>IF(ISNUMBER(G202),G202-TODAY(),"")</f>
        <v/>
      </c>
      <c r="I202" s="17" t="str">
        <f>IF(A202="","",IF(NOT(ISNUMBER(G202)),"Enter last done",IF(G202&lt;TODAY(),"Overdue",IF(G202-TODAY()&lt;=7,"Due within 7 days","OK"))))</f>
        <v/>
      </c>
      <c r="J202" s="23" t="n"/>
      <c r="K202" s="22" t="n"/>
    </row>
    <row r="203">
      <c r="A203" s="22" t="n"/>
      <c r="B203" s="23" t="n"/>
      <c r="C203" s="17" t="str">
        <f>IF(B203="","",IFERROR(INDEX(Machines!$A$2:$A$201,MATCH(B203,Machines!$B$2:$B$201,0)),"Not in Machines"))</f>
        <v/>
      </c>
      <c r="D203" s="24" t="n"/>
      <c r="E203" s="23" t="n"/>
      <c r="F203" s="25" t="n"/>
      <c r="G203" s="20" t="str">
        <f>IF(OR(A203="",NOT(ISNUMBER(F203)),NOT(ISNUMBER(D203))),"",IF(E203="days",F203+D203,IF(E203="weeks",F203+7*D203,IF(E203="months",EDATE(F203,D203),IF(E203="years",EDATE(F203,12*D203),"")))))</f>
        <v/>
      </c>
      <c r="H203" s="21" t="str">
        <f>IF(ISNUMBER(G203),G203-TODAY(),"")</f>
        <v/>
      </c>
      <c r="I203" s="17" t="str">
        <f>IF(A203="","",IF(NOT(ISNUMBER(G203)),"Enter last done",IF(G203&lt;TODAY(),"Overdue",IF(G203-TODAY()&lt;=7,"Due within 7 days","OK"))))</f>
        <v/>
      </c>
      <c r="J203" s="23" t="n"/>
      <c r="K203" s="22" t="n"/>
    </row>
    <row r="204">
      <c r="A204" s="22" t="n"/>
      <c r="B204" s="23" t="n"/>
      <c r="C204" s="17" t="str">
        <f>IF(B204="","",IFERROR(INDEX(Machines!$A$2:$A$201,MATCH(B204,Machines!$B$2:$B$201,0)),"Not in Machines"))</f>
        <v/>
      </c>
      <c r="D204" s="24" t="n"/>
      <c r="E204" s="23" t="n"/>
      <c r="F204" s="25" t="n"/>
      <c r="G204" s="20" t="str">
        <f>IF(OR(A204="",NOT(ISNUMBER(F204)),NOT(ISNUMBER(D204))),"",IF(E204="days",F204+D204,IF(E204="weeks",F204+7*D204,IF(E204="months",EDATE(F204,D204),IF(E204="years",EDATE(F204,12*D204),"")))))</f>
        <v/>
      </c>
      <c r="H204" s="21" t="str">
        <f>IF(ISNUMBER(G204),G204-TODAY(),"")</f>
        <v/>
      </c>
      <c r="I204" s="17" t="str">
        <f>IF(A204="","",IF(NOT(ISNUMBER(G204)),"Enter last done",IF(G204&lt;TODAY(),"Overdue",IF(G204-TODAY()&lt;=7,"Due within 7 days","OK"))))</f>
        <v/>
      </c>
      <c r="J204" s="23" t="n"/>
      <c r="K204" s="22" t="n"/>
    </row>
  </sheetData>
  <autoFilter ref="A4:K204"/>
  <mergeCells count="2">
    <mergeCell ref="D2:E2"/>
    <mergeCell ref="A3:K3"/>
  </mergeCells>
  <conditionalFormatting sqref="I5:I204">
    <cfRule type="expression" priority="1" dxfId="0" stopIfTrue="0">
      <formula>$I5="Overdue"</formula>
    </cfRule>
    <cfRule type="expression" priority="2" dxfId="1" stopIfTrue="0">
      <formula>$I5="Due within 7 days"</formula>
    </cfRule>
    <cfRule type="expression" priority="3" dxfId="2" stopIfTrue="0">
      <formula>$I5="OK"</formula>
    </cfRule>
  </conditionalFormatting>
  <dataValidations count="3">
    <dataValidation sqref="E5:E204" showDropDown="0" showInputMessage="0" showErrorMessage="1" allowBlank="1" errorTitle="Unit" error="Use days, weeks, months or years." type="list">
      <formula1>"days,weeks,months,years"</formula1>
    </dataValidation>
    <dataValidation sqref="D5:D204" showDropDown="0" showInputMessage="0" showErrorMessage="1" allowBlank="1" errorTitle="Every" error="A whole number, 1 or more." type="whole" operator="greaterThanOrEqual">
      <formula1>1</formula1>
    </dataValidation>
    <dataValidation sqref="B5:B204" showDropDown="0" showInputMessage="0" showErrorMessage="1" allowBlank="1" errorTitle="Machine code" error="This code is not on the Machines sheet yet. Add the machine there first." type="list" errorStyle="warning">
      <formula1>=Machines!$B$2:$B$201</formula1>
    </dataValidation>
  </dataValidations>
  <pageMargins left="0.75" right="0.75" top="1" bottom="1" header="0.5" footer="0.5"/>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A1:P2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2" customWidth="1" min="2" max="2"/>
    <col width="11" customWidth="1" min="3" max="3"/>
    <col width="17" customWidth="1" min="4" max="4"/>
    <col width="12" customWidth="1" min="5" max="5"/>
    <col width="40" customWidth="1" min="6" max="6"/>
    <col width="12" customWidth="1" min="7" max="7"/>
    <col width="20" customWidth="1" min="8" max="8"/>
    <col width="16" customWidth="1" min="9" max="9"/>
    <col width="12" customWidth="1" min="10" max="10"/>
    <col width="10" customWidth="1" min="11" max="11"/>
    <col width="9" customWidth="1" min="12" max="12"/>
    <col width="11" customWidth="1" min="13" max="13"/>
    <col width="12" customWidth="1" min="14" max="14"/>
    <col width="9" customWidth="1" min="15" max="15"/>
    <col width="12" customWidth="1" min="16" max="16"/>
  </cols>
  <sheetData>
    <row r="1" ht="28" customHeight="1">
      <c r="A1" s="10" t="inlineStr">
        <is>
          <t>WORK ORDER LOG</t>
        </is>
      </c>
    </row>
    <row r="2" ht="22" customHeight="1">
      <c r="A2" s="11" t="inlineStr">
        <is>
          <t>Open</t>
        </is>
      </c>
      <c r="B2" s="12">
        <f>COUNTIFS(B5:B204,"&lt;&gt;",N5:N204,"")</f>
        <v>3</v>
      </c>
      <c r="C2" s="11" t="inlineStr">
        <is>
          <t>Downtime (min)</t>
        </is>
      </c>
      <c r="D2" s="26">
        <f>SUM(K5:K204)</f>
        <v>195</v>
      </c>
      <c r="F2" s="11" t="inlineStr">
        <is>
          <t>Labor (h)</t>
        </is>
      </c>
      <c r="G2" s="27">
        <f>SUM(L5:L204)</f>
        <v>12</v>
      </c>
      <c r="H2" s="11" t="inlineStr">
        <is>
          <t>Parts cost</t>
        </is>
      </c>
      <c r="I2" s="28">
        <f>SUM(M5:M204)</f>
        <v>239.6</v>
      </c>
    </row>
    <row r="3" ht="30" customHeight="1">
      <c r="A3" s="14" t="inlineStr">
        <is>
          <t>Sample rows: delete them. Rows 5 to 20 are examples. Sample dates follow today's date; type plain dates in your own rows. One row per job. A work order is open until it has a closed date. The grey columns (Machine, Days open, PM result) are formulas, filled down to row 204.</t>
        </is>
      </c>
    </row>
    <row r="4" ht="30" customHeight="1">
      <c r="A4" s="1" t="inlineStr">
        <is>
          <t>WO number</t>
        </is>
      </c>
      <c r="B4" s="1" t="inlineStr">
        <is>
          <t>Date raised</t>
        </is>
      </c>
      <c r="C4" s="1" t="inlineStr">
        <is>
          <t>Machine code</t>
        </is>
      </c>
      <c r="D4" s="1" t="inlineStr">
        <is>
          <t>Machine</t>
        </is>
      </c>
      <c r="E4" s="1" t="inlineStr">
        <is>
          <t>Type</t>
        </is>
      </c>
      <c r="F4" s="1" t="inlineStr">
        <is>
          <t>Problem or task</t>
        </is>
      </c>
      <c r="G4" s="1" t="inlineStr">
        <is>
          <t>Priority</t>
        </is>
      </c>
      <c r="H4" s="1" t="inlineStr">
        <is>
          <t>Assigned to</t>
        </is>
      </c>
      <c r="I4" s="1" t="inlineStr">
        <is>
          <t>Status</t>
        </is>
      </c>
      <c r="J4" s="1" t="inlineStr">
        <is>
          <t>Due date</t>
        </is>
      </c>
      <c r="K4" s="1" t="inlineStr">
        <is>
          <t>Downtime (min)</t>
        </is>
      </c>
      <c r="L4" s="1" t="inlineStr">
        <is>
          <t>Labor (h)</t>
        </is>
      </c>
      <c r="M4" s="1" t="inlineStr">
        <is>
          <t>Parts cost</t>
        </is>
      </c>
      <c r="N4" s="1" t="inlineStr">
        <is>
          <t>Closed date</t>
        </is>
      </c>
      <c r="O4" s="1" t="inlineStr">
        <is>
          <t>Days open</t>
        </is>
      </c>
      <c r="P4" s="1" t="inlineStr">
        <is>
          <t>PM result</t>
        </is>
      </c>
    </row>
    <row r="5">
      <c r="A5" s="16" t="inlineStr">
        <is>
          <t>WO-1035</t>
        </is>
      </c>
      <c r="B5" s="19">
        <f>TODAY()-28</f>
        <v>46281</v>
      </c>
      <c r="C5" s="16" t="inlineStr">
        <is>
          <t>CP-01</t>
        </is>
      </c>
      <c r="D5" s="17" t="str">
        <f>IF(C5="","",IFERROR(INDEX(Machines!$A$2:$A$201,MATCH(C5,Machines!$B$2:$B$201,0)),"Not in Machines"))</f>
        <v>Capper</v>
      </c>
      <c r="E5" s="16" t="inlineStr">
        <is>
          <t>Preventive</t>
        </is>
      </c>
      <c r="F5" s="15" t="inlineStr">
        <is>
          <t>Check capping torque with the torque tester</t>
        </is>
      </c>
      <c r="G5" s="16" t="inlineStr">
        <is>
          <t>4 Planned</t>
        </is>
      </c>
      <c r="H5" s="16" t="inlineStr">
        <is>
          <t>Mechanical technician</t>
        </is>
      </c>
      <c r="I5" s="16" t="inlineStr">
        <is>
          <t>Closed</t>
        </is>
      </c>
      <c r="J5" s="19">
        <f>TODAY()-27</f>
        <v>46282</v>
      </c>
      <c r="K5" s="18" t="n">
        <v>0</v>
      </c>
      <c r="L5" s="29" t="n">
        <v>0.5</v>
      </c>
      <c r="M5" s="30" t="n">
        <v>0</v>
      </c>
      <c r="N5" s="19">
        <f>TODAY()-28</f>
        <v>46281</v>
      </c>
      <c r="O5" s="21">
        <f>IF(NOT(ISNUMBER(B5)),"",IF(ISNUMBER(N5),N5-B5,TODAY()-B5))</f>
        <v>0</v>
      </c>
      <c r="P5" s="17" t="str">
        <f>IF(OR(E5&lt;&gt;"Preventive",NOT(ISNUMBER(J5))),"",IF(ISNUMBER(N5),IF(N5&lt;=J5,"On time","Late"),IF(J5&lt;TODAY(),"Late","Not due yet")))</f>
        <v>On time</v>
      </c>
    </row>
    <row r="6">
      <c r="A6" s="16" t="inlineStr">
        <is>
          <t>WO-1036</t>
        </is>
      </c>
      <c r="B6" s="19">
        <f>TODAY()-25</f>
        <v>46284</v>
      </c>
      <c r="C6" s="16" t="inlineStr">
        <is>
          <t>AC-01</t>
        </is>
      </c>
      <c r="D6" s="17" t="str">
        <f>IF(C6="","",IFERROR(INDEX(Machines!$A$2:$A$201,MATCH(C6,Machines!$B$2:$B$201,0)),"Not in Machines"))</f>
        <v>Air compressor 1</v>
      </c>
      <c r="E6" s="16" t="inlineStr">
        <is>
          <t>Preventive</t>
        </is>
      </c>
      <c r="F6" s="15" t="inlineStr">
        <is>
          <t>Drain the condensate and check the air dryer</t>
        </is>
      </c>
      <c r="G6" s="16" t="inlineStr">
        <is>
          <t>4 Planned</t>
        </is>
      </c>
      <c r="H6" s="16" t="inlineStr">
        <is>
          <t>Mechanical technician</t>
        </is>
      </c>
      <c r="I6" s="16" t="inlineStr">
        <is>
          <t>Closed</t>
        </is>
      </c>
      <c r="J6" s="19">
        <f>TODAY()-25</f>
        <v>46284</v>
      </c>
      <c r="K6" s="18" t="n">
        <v>0</v>
      </c>
      <c r="L6" s="29" t="n">
        <v>0.25</v>
      </c>
      <c r="M6" s="30" t="n">
        <v>0</v>
      </c>
      <c r="N6" s="19">
        <f>TODAY()-24</f>
        <v>46285</v>
      </c>
      <c r="O6" s="21">
        <f>IF(NOT(ISNUMBER(B6)),"",IF(ISNUMBER(N6),N6-B6,TODAY()-B6))</f>
        <v>1</v>
      </c>
      <c r="P6" s="17" t="str">
        <f>IF(OR(E6&lt;&gt;"Preventive",NOT(ISNUMBER(J6))),"",IF(ISNUMBER(N6),IF(N6&lt;=J6,"On time","Late"),IF(J6&lt;TODAY(),"Late","Not due yet")))</f>
        <v>Late</v>
      </c>
    </row>
    <row r="7">
      <c r="A7" s="16" t="inlineStr">
        <is>
          <t>WO-1037</t>
        </is>
      </c>
      <c r="B7" s="19">
        <f>TODAY()-22</f>
        <v>46287</v>
      </c>
      <c r="C7" s="16" t="inlineStr">
        <is>
          <t>CV-03</t>
        </is>
      </c>
      <c r="D7" s="17" t="str">
        <f>IF(C7="","",IFERROR(INDEX(Machines!$A$2:$A$201,MATCH(C7,Machines!$B$2:$B$201,0)),"Not in Machines"))</f>
        <v>Infeed conveyor</v>
      </c>
      <c r="E7" s="16" t="inlineStr">
        <is>
          <t>Corrective</t>
        </is>
      </c>
      <c r="F7" s="15" t="inlineStr">
        <is>
          <t>Belt runs off to the left, belt edge fraying</t>
        </is>
      </c>
      <c r="G7" s="16" t="inlineStr">
        <is>
          <t>3 Normal</t>
        </is>
      </c>
      <c r="H7" s="16" t="inlineStr">
        <is>
          <t>Mechanical technician</t>
        </is>
      </c>
      <c r="I7" s="16" t="inlineStr">
        <is>
          <t>Closed</t>
        </is>
      </c>
      <c r="J7" s="19">
        <f>TODAY()-19</f>
        <v>46290</v>
      </c>
      <c r="K7" s="18" t="n">
        <v>20</v>
      </c>
      <c r="L7" s="29" t="n">
        <v>1.5</v>
      </c>
      <c r="M7" s="30" t="n">
        <v>86.40000000000001</v>
      </c>
      <c r="N7" s="19">
        <f>TODAY()-21</f>
        <v>46288</v>
      </c>
      <c r="O7" s="21">
        <f>IF(NOT(ISNUMBER(B7)),"",IF(ISNUMBER(N7),N7-B7,TODAY()-B7))</f>
        <v>1</v>
      </c>
      <c r="P7" s="17" t="str">
        <f>IF(OR(E7&lt;&gt;"Preventive",NOT(ISNUMBER(J7))),"",IF(ISNUMBER(N7),IF(N7&lt;=J7,"On time","Late"),IF(J7&lt;TODAY(),"Late","Not due yet")))</f>
        <v/>
      </c>
    </row>
    <row r="8">
      <c r="A8" s="16" t="inlineStr">
        <is>
          <t>WO-1038</t>
        </is>
      </c>
      <c r="B8" s="19">
        <f>TODAY()-22</f>
        <v>46287</v>
      </c>
      <c r="C8" s="16" t="inlineStr">
        <is>
          <t>CS-01</t>
        </is>
      </c>
      <c r="D8" s="17" t="str">
        <f>IF(C8="","",IFERROR(INDEX(Machines!$A$2:$A$201,MATCH(C8,Machines!$B$2:$B$201,0)),"Not in Machines"))</f>
        <v>Case packer</v>
      </c>
      <c r="E8" s="16" t="inlineStr">
        <is>
          <t>Preventive</t>
        </is>
      </c>
      <c r="F8" s="15" t="inlineStr">
        <is>
          <t>Check the glue nozzles and the hose filter</t>
        </is>
      </c>
      <c r="G8" s="16" t="inlineStr">
        <is>
          <t>4 Planned</t>
        </is>
      </c>
      <c r="H8" s="16" t="inlineStr">
        <is>
          <t>Mechanical technician</t>
        </is>
      </c>
      <c r="I8" s="16" t="inlineStr">
        <is>
          <t>Closed</t>
        </is>
      </c>
      <c r="J8" s="19">
        <f>TODAY()-22</f>
        <v>46287</v>
      </c>
      <c r="K8" s="18" t="n">
        <v>0</v>
      </c>
      <c r="L8" s="29" t="n">
        <v>0.5</v>
      </c>
      <c r="M8" s="30" t="n">
        <v>0</v>
      </c>
      <c r="N8" s="19">
        <f>TODAY()-22</f>
        <v>46287</v>
      </c>
      <c r="O8" s="21">
        <f>IF(NOT(ISNUMBER(B8)),"",IF(ISNUMBER(N8),N8-B8,TODAY()-B8))</f>
        <v>0</v>
      </c>
      <c r="P8" s="17" t="str">
        <f>IF(OR(E8&lt;&gt;"Preventive",NOT(ISNUMBER(J8))),"",IF(ISNUMBER(N8),IF(N8&lt;=J8,"On time","Late"),IF(J8&lt;TODAY(),"Late","Not due yet")))</f>
        <v>On time</v>
      </c>
    </row>
    <row r="9">
      <c r="A9" s="16" t="inlineStr">
        <is>
          <t>WO-1039</t>
        </is>
      </c>
      <c r="B9" s="19">
        <f>TODAY()-16</f>
        <v>46293</v>
      </c>
      <c r="C9" s="16" t="inlineStr">
        <is>
          <t>FL-01</t>
        </is>
      </c>
      <c r="D9" s="17" t="str">
        <f>IF(C9="","",IFERROR(INDEX(Machines!$A$2:$A$201,MATCH(C9,Machines!$B$2:$B$201,0)),"Not in Machines"))</f>
        <v>Bottle filler</v>
      </c>
      <c r="E9" s="16" t="inlineStr">
        <is>
          <t>Preventive</t>
        </is>
      </c>
      <c r="F9" s="15" t="inlineStr">
        <is>
          <t>Lubricate the valve cams</t>
        </is>
      </c>
      <c r="G9" s="16" t="inlineStr">
        <is>
          <t>4 Planned</t>
        </is>
      </c>
      <c r="H9" s="16" t="inlineStr">
        <is>
          <t>Mechanical technician</t>
        </is>
      </c>
      <c r="I9" s="16" t="inlineStr">
        <is>
          <t>Closed</t>
        </is>
      </c>
      <c r="J9" s="19">
        <f>TODAY()-16</f>
        <v>46293</v>
      </c>
      <c r="K9" s="18" t="n">
        <v>0</v>
      </c>
      <c r="L9" s="29" t="n">
        <v>0.75</v>
      </c>
      <c r="M9" s="30" t="n">
        <v>9.800000000000001</v>
      </c>
      <c r="N9" s="19">
        <f>TODAY()-16</f>
        <v>46293</v>
      </c>
      <c r="O9" s="21">
        <f>IF(NOT(ISNUMBER(B9)),"",IF(ISNUMBER(N9),N9-B9,TODAY()-B9))</f>
        <v>0</v>
      </c>
      <c r="P9" s="17" t="str">
        <f>IF(OR(E9&lt;&gt;"Preventive",NOT(ISNUMBER(J9))),"",IF(ISNUMBER(N9),IF(N9&lt;=J9,"On time","Late"),IF(J9&lt;TODAY(),"Late","Not due yet")))</f>
        <v>On time</v>
      </c>
    </row>
    <row r="10">
      <c r="A10" s="16" t="inlineStr">
        <is>
          <t>WO-1040</t>
        </is>
      </c>
      <c r="B10" s="19">
        <f>TODAY()-14</f>
        <v>46295</v>
      </c>
      <c r="C10" s="16" t="inlineStr">
        <is>
          <t>CV-03</t>
        </is>
      </c>
      <c r="D10" s="17" t="str">
        <f>IF(C10="","",IFERROR(INDEX(Machines!$A$2:$A$201,MATCH(C10,Machines!$B$2:$B$201,0)),"Not in Machines"))</f>
        <v>Infeed conveyor</v>
      </c>
      <c r="E10" s="16" t="inlineStr">
        <is>
          <t>Preventive</t>
        </is>
      </c>
      <c r="F10" s="15" t="inlineStr">
        <is>
          <t>Check belt tracking, tension and the tail pulley bearing</t>
        </is>
      </c>
      <c r="G10" s="16" t="inlineStr">
        <is>
          <t>4 Planned</t>
        </is>
      </c>
      <c r="H10" s="16" t="inlineStr">
        <is>
          <t>Mechanical technician</t>
        </is>
      </c>
      <c r="I10" s="16" t="inlineStr">
        <is>
          <t>Closed</t>
        </is>
      </c>
      <c r="J10" s="19">
        <f>TODAY()-14</f>
        <v>46295</v>
      </c>
      <c r="K10" s="18" t="n">
        <v>0</v>
      </c>
      <c r="L10" s="29" t="n">
        <v>1</v>
      </c>
      <c r="M10" s="30" t="n">
        <v>0</v>
      </c>
      <c r="N10" s="19">
        <f>TODAY()-14</f>
        <v>46295</v>
      </c>
      <c r="O10" s="21">
        <f>IF(NOT(ISNUMBER(B10)),"",IF(ISNUMBER(N10),N10-B10,TODAY()-B10))</f>
        <v>0</v>
      </c>
      <c r="P10" s="17" t="str">
        <f>IF(OR(E10&lt;&gt;"Preventive",NOT(ISNUMBER(J10))),"",IF(ISNUMBER(N10),IF(N10&lt;=J10,"On time","Late"),IF(J10&lt;TODAY(),"Late","Not due yet")))</f>
        <v>On time</v>
      </c>
    </row>
    <row r="11">
      <c r="A11" s="16" t="inlineStr">
        <is>
          <t>WO-1041</t>
        </is>
      </c>
      <c r="B11" s="19">
        <f>TODAY()-13</f>
        <v>46296</v>
      </c>
      <c r="C11" s="16" t="inlineStr">
        <is>
          <t>FL-01</t>
        </is>
      </c>
      <c r="D11" s="17" t="str">
        <f>IF(C11="","",IFERROR(INDEX(Machines!$A$2:$A$201,MATCH(C11,Machines!$B$2:$B$201,0)),"Not in Machines"))</f>
        <v>Bottle filler</v>
      </c>
      <c r="E11" s="16" t="inlineStr">
        <is>
          <t>Preventive</t>
        </is>
      </c>
      <c r="F11" s="15" t="inlineStr">
        <is>
          <t>Check the filler nozzles for drips and wear</t>
        </is>
      </c>
      <c r="G11" s="16" t="inlineStr">
        <is>
          <t>4 Planned</t>
        </is>
      </c>
      <c r="H11" s="16" t="inlineStr">
        <is>
          <t>Operator, Line 1</t>
        </is>
      </c>
      <c r="I11" s="16" t="inlineStr">
        <is>
          <t>Closed</t>
        </is>
      </c>
      <c r="J11" s="19">
        <f>TODAY()-13</f>
        <v>46296</v>
      </c>
      <c r="K11" s="18" t="n">
        <v>0</v>
      </c>
      <c r="L11" s="29" t="n">
        <v>0.5</v>
      </c>
      <c r="M11" s="30" t="n">
        <v>0</v>
      </c>
      <c r="N11" s="19">
        <f>TODAY()-13</f>
        <v>46296</v>
      </c>
      <c r="O11" s="21">
        <f>IF(NOT(ISNUMBER(B11)),"",IF(ISNUMBER(N11),N11-B11,TODAY()-B11))</f>
        <v>0</v>
      </c>
      <c r="P11" s="17" t="str">
        <f>IF(OR(E11&lt;&gt;"Preventive",NOT(ISNUMBER(J11))),"",IF(ISNUMBER(N11),IF(N11&lt;=J11,"On time","Late"),IF(J11&lt;TODAY(),"Late","Not due yet")))</f>
        <v>On time</v>
      </c>
    </row>
    <row r="12">
      <c r="A12" s="16" t="inlineStr">
        <is>
          <t>WO-1042</t>
        </is>
      </c>
      <c r="B12" s="19">
        <f>TODAY()-12</f>
        <v>46297</v>
      </c>
      <c r="C12" s="16" t="inlineStr">
        <is>
          <t>AC-01</t>
        </is>
      </c>
      <c r="D12" s="17" t="str">
        <f>IF(C12="","",IFERROR(INDEX(Machines!$A$2:$A$201,MATCH(C12,Machines!$B$2:$B$201,0)),"Not in Machines"))</f>
        <v>Air compressor 1</v>
      </c>
      <c r="E12" s="16" t="inlineStr">
        <is>
          <t>Preventive</t>
        </is>
      </c>
      <c r="F12" s="15" t="inlineStr">
        <is>
          <t>Change the compressor oil and oil filter</t>
        </is>
      </c>
      <c r="G12" s="16" t="inlineStr">
        <is>
          <t>4 Planned</t>
        </is>
      </c>
      <c r="H12" s="16" t="inlineStr">
        <is>
          <t>Mechanical technician</t>
        </is>
      </c>
      <c r="I12" s="16" t="inlineStr">
        <is>
          <t>Waiting for parts</t>
        </is>
      </c>
      <c r="J12" s="19">
        <f>TODAY()-12</f>
        <v>46297</v>
      </c>
      <c r="K12" s="18" t="n">
        <v>0</v>
      </c>
      <c r="L12" s="29" t="n">
        <v>0</v>
      </c>
      <c r="M12" s="30" t="n">
        <v>0</v>
      </c>
      <c r="N12" s="19" t="n"/>
      <c r="O12" s="21">
        <f>IF(NOT(ISNUMBER(B12)),"",IF(ISNUMBER(N12),N12-B12,TODAY()-B12))</f>
        <v>12</v>
      </c>
      <c r="P12" s="17" t="str">
        <f>IF(OR(E12&lt;&gt;"Preventive",NOT(ISNUMBER(J12))),"",IF(ISNUMBER(N12),IF(N12&lt;=J12,"On time","Late"),IF(J12&lt;TODAY(),"Late","Not due yet")))</f>
        <v>Late</v>
      </c>
    </row>
    <row r="13">
      <c r="A13" s="16" t="inlineStr">
        <is>
          <t>WO-1043</t>
        </is>
      </c>
      <c r="B13" s="19">
        <f>TODAY()-10</f>
        <v>46299</v>
      </c>
      <c r="C13" s="16" t="inlineStr">
        <is>
          <t>AC-01</t>
        </is>
      </c>
      <c r="D13" s="17" t="str">
        <f>IF(C13="","",IFERROR(INDEX(Machines!$A$2:$A$201,MATCH(C13,Machines!$B$2:$B$201,0)),"Not in Machines"))</f>
        <v>Air compressor 1</v>
      </c>
      <c r="E13" s="16" t="inlineStr">
        <is>
          <t>Preventive</t>
        </is>
      </c>
      <c r="F13" s="15" t="inlineStr">
        <is>
          <t>Drain the condensate and check the air dryer</t>
        </is>
      </c>
      <c r="G13" s="16" t="inlineStr">
        <is>
          <t>4 Planned</t>
        </is>
      </c>
      <c r="H13" s="16" t="inlineStr">
        <is>
          <t>Mechanical technician</t>
        </is>
      </c>
      <c r="I13" s="16" t="inlineStr">
        <is>
          <t>Closed</t>
        </is>
      </c>
      <c r="J13" s="19">
        <f>TODAY()-10</f>
        <v>46299</v>
      </c>
      <c r="K13" s="18" t="n">
        <v>0</v>
      </c>
      <c r="L13" s="29" t="n">
        <v>0.25</v>
      </c>
      <c r="M13" s="30" t="n">
        <v>0</v>
      </c>
      <c r="N13" s="19">
        <f>TODAY()-10</f>
        <v>46299</v>
      </c>
      <c r="O13" s="21">
        <f>IF(NOT(ISNUMBER(B13)),"",IF(ISNUMBER(N13),N13-B13,TODAY()-B13))</f>
        <v>0</v>
      </c>
      <c r="P13" s="17" t="str">
        <f>IF(OR(E13&lt;&gt;"Preventive",NOT(ISNUMBER(J13))),"",IF(ISNUMBER(N13),IF(N13&lt;=J13,"On time","Late"),IF(J13&lt;TODAY(),"Late","Not due yet")))</f>
        <v>On time</v>
      </c>
    </row>
    <row r="14">
      <c r="A14" s="16" t="inlineStr">
        <is>
          <t>WO-1044</t>
        </is>
      </c>
      <c r="B14" s="19">
        <f>TODAY()-8</f>
        <v>46301</v>
      </c>
      <c r="C14" s="16" t="inlineStr">
        <is>
          <t>CS-01</t>
        </is>
      </c>
      <c r="D14" s="17" t="str">
        <f>IF(C14="","",IFERROR(INDEX(Machines!$A$2:$A$201,MATCH(C14,Machines!$B$2:$B$201,0)),"Not in Machines"))</f>
        <v>Case packer</v>
      </c>
      <c r="E14" s="16" t="inlineStr">
        <is>
          <t>Preventive</t>
        </is>
      </c>
      <c r="F14" s="15" t="inlineStr">
        <is>
          <t>Check the glue nozzles and the hose filter</t>
        </is>
      </c>
      <c r="G14" s="16" t="inlineStr">
        <is>
          <t>4 Planned</t>
        </is>
      </c>
      <c r="H14" s="16" t="inlineStr">
        <is>
          <t>Mechanical technician</t>
        </is>
      </c>
      <c r="I14" s="16" t="inlineStr">
        <is>
          <t>Closed</t>
        </is>
      </c>
      <c r="J14" s="19">
        <f>TODAY()-8</f>
        <v>46301</v>
      </c>
      <c r="K14" s="18" t="n">
        <v>0</v>
      </c>
      <c r="L14" s="29" t="n">
        <v>0.5</v>
      </c>
      <c r="M14" s="30" t="n">
        <v>0</v>
      </c>
      <c r="N14" s="19">
        <f>TODAY()-8</f>
        <v>46301</v>
      </c>
      <c r="O14" s="21">
        <f>IF(NOT(ISNUMBER(B14)),"",IF(ISNUMBER(N14),N14-B14,TODAY()-B14))</f>
        <v>0</v>
      </c>
      <c r="P14" s="17" t="str">
        <f>IF(OR(E14&lt;&gt;"Preventive",NOT(ISNUMBER(J14))),"",IF(ISNUMBER(N14),IF(N14&lt;=J14,"On time","Late"),IF(J14&lt;TODAY(),"Late","Not due yet")))</f>
        <v>On time</v>
      </c>
    </row>
    <row r="15">
      <c r="A15" s="16" t="inlineStr">
        <is>
          <t>WO-1045</t>
        </is>
      </c>
      <c r="B15" s="19">
        <f>TODAY()-6</f>
        <v>46303</v>
      </c>
      <c r="C15" s="16" t="inlineStr">
        <is>
          <t>CS-01</t>
        </is>
      </c>
      <c r="D15" s="17" t="str">
        <f>IF(C15="","",IFERROR(INDEX(Machines!$A$2:$A$201,MATCH(C15,Machines!$B$2:$B$201,0)),"Not in Machines"))</f>
        <v>Case packer</v>
      </c>
      <c r="E15" s="16" t="inlineStr">
        <is>
          <t>Corrective</t>
        </is>
      </c>
      <c r="F15" s="15" t="inlineStr">
        <is>
          <t>Carton jams at the glue station every 10 to 15 minutes</t>
        </is>
      </c>
      <c r="G15" s="16" t="inlineStr">
        <is>
          <t>2 Urgent</t>
        </is>
      </c>
      <c r="H15" s="16" t="inlineStr">
        <is>
          <t>Mechanical technician</t>
        </is>
      </c>
      <c r="I15" s="16" t="inlineStr">
        <is>
          <t>Closed</t>
        </is>
      </c>
      <c r="J15" s="19">
        <f>TODAY()-6</f>
        <v>46303</v>
      </c>
      <c r="K15" s="18" t="n">
        <v>95</v>
      </c>
      <c r="L15" s="29" t="n">
        <v>3</v>
      </c>
      <c r="M15" s="30" t="n">
        <v>124.5</v>
      </c>
      <c r="N15" s="19">
        <f>TODAY()-6</f>
        <v>46303</v>
      </c>
      <c r="O15" s="21">
        <f>IF(NOT(ISNUMBER(B15)),"",IF(ISNUMBER(N15),N15-B15,TODAY()-B15))</f>
        <v>0</v>
      </c>
      <c r="P15" s="17" t="str">
        <f>IF(OR(E15&lt;&gt;"Preventive",NOT(ISNUMBER(J15))),"",IF(ISNUMBER(N15),IF(N15&lt;=J15,"On time","Late"),IF(J15&lt;TODAY(),"Late","Not due yet")))</f>
        <v/>
      </c>
    </row>
    <row r="16">
      <c r="A16" s="16" t="inlineStr">
        <is>
          <t>WO-1046</t>
        </is>
      </c>
      <c r="B16" s="19">
        <f>TODAY()-6</f>
        <v>46303</v>
      </c>
      <c r="C16" s="16" t="inlineStr">
        <is>
          <t>LB-01</t>
        </is>
      </c>
      <c r="D16" s="17" t="str">
        <f>IF(C16="","",IFERROR(INDEX(Machines!$A$2:$A$201,MATCH(C16,Machines!$B$2:$B$201,0)),"Not in Machines"))</f>
        <v>Labeler</v>
      </c>
      <c r="E16" s="16" t="inlineStr">
        <is>
          <t>Preventive</t>
        </is>
      </c>
      <c r="F16" s="15" t="inlineStr">
        <is>
          <t>Clean the label sensors, check the glue roller</t>
        </is>
      </c>
      <c r="G16" s="16" t="inlineStr">
        <is>
          <t>4 Planned</t>
        </is>
      </c>
      <c r="H16" s="16" t="inlineStr">
        <is>
          <t>Electrician</t>
        </is>
      </c>
      <c r="I16" s="16" t="inlineStr">
        <is>
          <t>Closed</t>
        </is>
      </c>
      <c r="J16" s="19">
        <f>TODAY()-6</f>
        <v>46303</v>
      </c>
      <c r="K16" s="18" t="n">
        <v>0</v>
      </c>
      <c r="L16" s="29" t="n">
        <v>0.5</v>
      </c>
      <c r="M16" s="30" t="n">
        <v>0</v>
      </c>
      <c r="N16" s="19">
        <f>TODAY()-6</f>
        <v>46303</v>
      </c>
      <c r="O16" s="21">
        <f>IF(NOT(ISNUMBER(B16)),"",IF(ISNUMBER(N16),N16-B16,TODAY()-B16))</f>
        <v>0</v>
      </c>
      <c r="P16" s="17" t="str">
        <f>IF(OR(E16&lt;&gt;"Preventive",NOT(ISNUMBER(J16))),"",IF(ISNUMBER(N16),IF(N16&lt;=J16,"On time","Late"),IF(J16&lt;TODAY(),"Late","Not due yet")))</f>
        <v>On time</v>
      </c>
    </row>
    <row r="17">
      <c r="A17" s="16" t="inlineStr">
        <is>
          <t>WO-1047</t>
        </is>
      </c>
      <c r="B17" s="19">
        <f>TODAY()-5</f>
        <v>46304</v>
      </c>
      <c r="C17" s="16" t="inlineStr">
        <is>
          <t>LB-01</t>
        </is>
      </c>
      <c r="D17" s="17" t="str">
        <f>IF(C17="","",IFERROR(INDEX(Machines!$A$2:$A$201,MATCH(C17,Machines!$B$2:$B$201,0)),"Not in Machines"))</f>
        <v>Labeler</v>
      </c>
      <c r="E17" s="16" t="inlineStr">
        <is>
          <t>Inspection</t>
        </is>
      </c>
      <c r="F17" s="15" t="inlineStr">
        <is>
          <t>Check the label sensor alignment after the changeover</t>
        </is>
      </c>
      <c r="G17" s="16" t="inlineStr">
        <is>
          <t>3 Normal</t>
        </is>
      </c>
      <c r="H17" s="16" t="inlineStr">
        <is>
          <t>Electrician</t>
        </is>
      </c>
      <c r="I17" s="16" t="inlineStr">
        <is>
          <t>Closed</t>
        </is>
      </c>
      <c r="J17" s="19">
        <f>TODAY()-4</f>
        <v>46305</v>
      </c>
      <c r="K17" s="18" t="n">
        <v>0</v>
      </c>
      <c r="L17" s="29" t="n">
        <v>0.5</v>
      </c>
      <c r="M17" s="30" t="n">
        <v>0</v>
      </c>
      <c r="N17" s="19">
        <f>TODAY()-5</f>
        <v>46304</v>
      </c>
      <c r="O17" s="21">
        <f>IF(NOT(ISNUMBER(B17)),"",IF(ISNUMBER(N17),N17-B17,TODAY()-B17))</f>
        <v>0</v>
      </c>
      <c r="P17" s="17" t="str">
        <f>IF(OR(E17&lt;&gt;"Preventive",NOT(ISNUMBER(J17))),"",IF(ISNUMBER(N17),IF(N17&lt;=J17,"On time","Late"),IF(J17&lt;TODAY(),"Late","Not due yet")))</f>
        <v/>
      </c>
    </row>
    <row r="18">
      <c r="A18" s="16" t="inlineStr">
        <is>
          <t>WO-1048</t>
        </is>
      </c>
      <c r="B18" s="19">
        <f>TODAY()-2</f>
        <v>46307</v>
      </c>
      <c r="C18" s="16" t="inlineStr">
        <is>
          <t>FL-01</t>
        </is>
      </c>
      <c r="D18" s="17" t="str">
        <f>IF(C18="","",IFERROR(INDEX(Machines!$A$2:$A$201,MATCH(C18,Machines!$B$2:$B$201,0)),"Not in Machines"))</f>
        <v>Bottle filler</v>
      </c>
      <c r="E18" s="16" t="inlineStr">
        <is>
          <t>Preventive</t>
        </is>
      </c>
      <c r="F18" s="15" t="inlineStr">
        <is>
          <t>Lubricate the valve cams</t>
        </is>
      </c>
      <c r="G18" s="16" t="inlineStr">
        <is>
          <t>4 Planned</t>
        </is>
      </c>
      <c r="H18" s="16" t="inlineStr">
        <is>
          <t>Mechanical technician</t>
        </is>
      </c>
      <c r="I18" s="16" t="inlineStr">
        <is>
          <t>Open</t>
        </is>
      </c>
      <c r="J18" s="19">
        <f>TODAY()-2</f>
        <v>46307</v>
      </c>
      <c r="K18" s="18" t="n">
        <v>0</v>
      </c>
      <c r="L18" s="29" t="n">
        <v>0</v>
      </c>
      <c r="M18" s="30" t="n">
        <v>0</v>
      </c>
      <c r="N18" s="19" t="n"/>
      <c r="O18" s="21">
        <f>IF(NOT(ISNUMBER(B18)),"",IF(ISNUMBER(N18),N18-B18,TODAY()-B18))</f>
        <v>2</v>
      </c>
      <c r="P18" s="17" t="str">
        <f>IF(OR(E18&lt;&gt;"Preventive",NOT(ISNUMBER(J18))),"",IF(ISNUMBER(N18),IF(N18&lt;=J18,"On time","Late"),IF(J18&lt;TODAY(),"Late","Not due yet")))</f>
        <v>Late</v>
      </c>
    </row>
    <row r="19">
      <c r="A19" s="16" t="inlineStr">
        <is>
          <t>WO-1049</t>
        </is>
      </c>
      <c r="B19" s="19">
        <f>TODAY()-1</f>
        <v>46308</v>
      </c>
      <c r="C19" s="16" t="inlineStr">
        <is>
          <t>LB-01</t>
        </is>
      </c>
      <c r="D19" s="17" t="str">
        <f>IF(C19="","",IFERROR(INDEX(Machines!$A$2:$A$201,MATCH(C19,Machines!$B$2:$B$201,0)),"Not in Machines"))</f>
        <v>Labeler</v>
      </c>
      <c r="E19" s="16" t="inlineStr">
        <is>
          <t>Corrective</t>
        </is>
      </c>
      <c r="F19" s="15" t="inlineStr">
        <is>
          <t>Labels go on skewed, the applicator squeaks</t>
        </is>
      </c>
      <c r="G19" s="16" t="inlineStr">
        <is>
          <t>3 Normal</t>
        </is>
      </c>
      <c r="H19" s="16" t="inlineStr">
        <is>
          <t>Electrician</t>
        </is>
      </c>
      <c r="I19" s="16" t="inlineStr">
        <is>
          <t>In progress</t>
        </is>
      </c>
      <c r="J19" s="19">
        <f>TODAY()+2</f>
        <v>46311</v>
      </c>
      <c r="K19" s="18" t="n">
        <v>45</v>
      </c>
      <c r="L19" s="29" t="n">
        <v>1</v>
      </c>
      <c r="M19" s="30" t="n">
        <v>0</v>
      </c>
      <c r="N19" s="19" t="n"/>
      <c r="O19" s="21">
        <f>IF(NOT(ISNUMBER(B19)),"",IF(ISNUMBER(N19),N19-B19,TODAY()-B19))</f>
        <v>1</v>
      </c>
      <c r="P19" s="17" t="str">
        <f>IF(OR(E19&lt;&gt;"Preventive",NOT(ISNUMBER(J19))),"",IF(ISNUMBER(N19),IF(N19&lt;=J19,"On time","Late"),IF(J19&lt;TODAY(),"Late","Not due yet")))</f>
        <v/>
      </c>
    </row>
    <row r="20">
      <c r="A20" s="16" t="inlineStr">
        <is>
          <t>WO-1050</t>
        </is>
      </c>
      <c r="B20" s="19">
        <f>TODAY()</f>
        <v>46309</v>
      </c>
      <c r="C20" s="16" t="inlineStr">
        <is>
          <t>FL-01</t>
        </is>
      </c>
      <c r="D20" s="17" t="str">
        <f>IF(C20="","",IFERROR(INDEX(Machines!$A$2:$A$201,MATCH(C20,Machines!$B$2:$B$201,0)),"Not in Machines"))</f>
        <v>Bottle filler</v>
      </c>
      <c r="E20" s="16" t="inlineStr">
        <is>
          <t>Corrective</t>
        </is>
      </c>
      <c r="F20" s="15" t="inlineStr">
        <is>
          <t>Nozzle 7 drips after filling</t>
        </is>
      </c>
      <c r="G20" s="16" t="inlineStr">
        <is>
          <t>2 Urgent</t>
        </is>
      </c>
      <c r="H20" s="16" t="inlineStr">
        <is>
          <t>Mechanical technician</t>
        </is>
      </c>
      <c r="I20" s="16" t="inlineStr">
        <is>
          <t>Closed</t>
        </is>
      </c>
      <c r="J20" s="19">
        <f>TODAY()</f>
        <v>46309</v>
      </c>
      <c r="K20" s="18" t="n">
        <v>35</v>
      </c>
      <c r="L20" s="29" t="n">
        <v>1.25</v>
      </c>
      <c r="M20" s="30" t="n">
        <v>18.9</v>
      </c>
      <c r="N20" s="19">
        <f>TODAY()</f>
        <v>46309</v>
      </c>
      <c r="O20" s="21">
        <f>IF(NOT(ISNUMBER(B20)),"",IF(ISNUMBER(N20),N20-B20,TODAY()-B20))</f>
        <v>0</v>
      </c>
      <c r="P20" s="17" t="str">
        <f>IF(OR(E20&lt;&gt;"Preventive",NOT(ISNUMBER(J20))),"",IF(ISNUMBER(N20),IF(N20&lt;=J20,"On time","Late"),IF(J20&lt;TODAY(),"Late","Not due yet")))</f>
        <v/>
      </c>
    </row>
    <row r="21">
      <c r="A21" s="23" t="n"/>
      <c r="B21" s="25" t="n"/>
      <c r="C21" s="23" t="n"/>
      <c r="D21" s="17" t="str">
        <f>IF(C21="","",IFERROR(INDEX(Machines!$A$2:$A$201,MATCH(C21,Machines!$B$2:$B$201,0)),"Not in Machines"))</f>
        <v/>
      </c>
      <c r="E21" s="23" t="n"/>
      <c r="F21" s="22" t="n"/>
      <c r="G21" s="23" t="n"/>
      <c r="H21" s="23" t="n"/>
      <c r="I21" s="23" t="n"/>
      <c r="J21" s="25" t="n"/>
      <c r="K21" s="24" t="n"/>
      <c r="L21" s="31" t="n"/>
      <c r="M21" s="32" t="n"/>
      <c r="N21" s="25" t="n"/>
      <c r="O21" s="21" t="str">
        <f>IF(NOT(ISNUMBER(B21)),"",IF(ISNUMBER(N21),N21-B21,TODAY()-B21))</f>
        <v/>
      </c>
      <c r="P21" s="17" t="str">
        <f>IF(OR(E21&lt;&gt;"Preventive",NOT(ISNUMBER(J21))),"",IF(ISNUMBER(N21),IF(N21&lt;=J21,"On time","Late"),IF(J21&lt;TODAY(),"Late","Not due yet")))</f>
        <v/>
      </c>
    </row>
    <row r="22">
      <c r="A22" s="23" t="n"/>
      <c r="B22" s="25" t="n"/>
      <c r="C22" s="23" t="n"/>
      <c r="D22" s="17" t="str">
        <f>IF(C22="","",IFERROR(INDEX(Machines!$A$2:$A$201,MATCH(C22,Machines!$B$2:$B$201,0)),"Not in Machines"))</f>
        <v/>
      </c>
      <c r="E22" s="23" t="n"/>
      <c r="F22" s="22" t="n"/>
      <c r="G22" s="23" t="n"/>
      <c r="H22" s="23" t="n"/>
      <c r="I22" s="23" t="n"/>
      <c r="J22" s="25" t="n"/>
      <c r="K22" s="24" t="n"/>
      <c r="L22" s="31" t="n"/>
      <c r="M22" s="32" t="n"/>
      <c r="N22" s="25" t="n"/>
      <c r="O22" s="21" t="str">
        <f>IF(NOT(ISNUMBER(B22)),"",IF(ISNUMBER(N22),N22-B22,TODAY()-B22))</f>
        <v/>
      </c>
      <c r="P22" s="17" t="str">
        <f>IF(OR(E22&lt;&gt;"Preventive",NOT(ISNUMBER(J22))),"",IF(ISNUMBER(N22),IF(N22&lt;=J22,"On time","Late"),IF(J22&lt;TODAY(),"Late","Not due yet")))</f>
        <v/>
      </c>
    </row>
    <row r="23">
      <c r="A23" s="23" t="n"/>
      <c r="B23" s="25" t="n"/>
      <c r="C23" s="23" t="n"/>
      <c r="D23" s="17" t="str">
        <f>IF(C23="","",IFERROR(INDEX(Machines!$A$2:$A$201,MATCH(C23,Machines!$B$2:$B$201,0)),"Not in Machines"))</f>
        <v/>
      </c>
      <c r="E23" s="23" t="n"/>
      <c r="F23" s="22" t="n"/>
      <c r="G23" s="23" t="n"/>
      <c r="H23" s="23" t="n"/>
      <c r="I23" s="23" t="n"/>
      <c r="J23" s="25" t="n"/>
      <c r="K23" s="24" t="n"/>
      <c r="L23" s="31" t="n"/>
      <c r="M23" s="32" t="n"/>
      <c r="N23" s="25" t="n"/>
      <c r="O23" s="21" t="str">
        <f>IF(NOT(ISNUMBER(B23)),"",IF(ISNUMBER(N23),N23-B23,TODAY()-B23))</f>
        <v/>
      </c>
      <c r="P23" s="17" t="str">
        <f>IF(OR(E23&lt;&gt;"Preventive",NOT(ISNUMBER(J23))),"",IF(ISNUMBER(N23),IF(N23&lt;=J23,"On time","Late"),IF(J23&lt;TODAY(),"Late","Not due yet")))</f>
        <v/>
      </c>
    </row>
    <row r="24">
      <c r="A24" s="23" t="n"/>
      <c r="B24" s="25" t="n"/>
      <c r="C24" s="23" t="n"/>
      <c r="D24" s="17" t="str">
        <f>IF(C24="","",IFERROR(INDEX(Machines!$A$2:$A$201,MATCH(C24,Machines!$B$2:$B$201,0)),"Not in Machines"))</f>
        <v/>
      </c>
      <c r="E24" s="23" t="n"/>
      <c r="F24" s="22" t="n"/>
      <c r="G24" s="23" t="n"/>
      <c r="H24" s="23" t="n"/>
      <c r="I24" s="23" t="n"/>
      <c r="J24" s="25" t="n"/>
      <c r="K24" s="24" t="n"/>
      <c r="L24" s="31" t="n"/>
      <c r="M24" s="32" t="n"/>
      <c r="N24" s="25" t="n"/>
      <c r="O24" s="21" t="str">
        <f>IF(NOT(ISNUMBER(B24)),"",IF(ISNUMBER(N24),N24-B24,TODAY()-B24))</f>
        <v/>
      </c>
      <c r="P24" s="17" t="str">
        <f>IF(OR(E24&lt;&gt;"Preventive",NOT(ISNUMBER(J24))),"",IF(ISNUMBER(N24),IF(N24&lt;=J24,"On time","Late"),IF(J24&lt;TODAY(),"Late","Not due yet")))</f>
        <v/>
      </c>
    </row>
    <row r="25">
      <c r="A25" s="23" t="n"/>
      <c r="B25" s="25" t="n"/>
      <c r="C25" s="23" t="n"/>
      <c r="D25" s="17" t="str">
        <f>IF(C25="","",IFERROR(INDEX(Machines!$A$2:$A$201,MATCH(C25,Machines!$B$2:$B$201,0)),"Not in Machines"))</f>
        <v/>
      </c>
      <c r="E25" s="23" t="n"/>
      <c r="F25" s="22" t="n"/>
      <c r="G25" s="23" t="n"/>
      <c r="H25" s="23" t="n"/>
      <c r="I25" s="23" t="n"/>
      <c r="J25" s="25" t="n"/>
      <c r="K25" s="24" t="n"/>
      <c r="L25" s="31" t="n"/>
      <c r="M25" s="32" t="n"/>
      <c r="N25" s="25" t="n"/>
      <c r="O25" s="21" t="str">
        <f>IF(NOT(ISNUMBER(B25)),"",IF(ISNUMBER(N25),N25-B25,TODAY()-B25))</f>
        <v/>
      </c>
      <c r="P25" s="17" t="str">
        <f>IF(OR(E25&lt;&gt;"Preventive",NOT(ISNUMBER(J25))),"",IF(ISNUMBER(N25),IF(N25&lt;=J25,"On time","Late"),IF(J25&lt;TODAY(),"Late","Not due yet")))</f>
        <v/>
      </c>
    </row>
    <row r="26">
      <c r="A26" s="23" t="n"/>
      <c r="B26" s="25" t="n"/>
      <c r="C26" s="23" t="n"/>
      <c r="D26" s="17" t="str">
        <f>IF(C26="","",IFERROR(INDEX(Machines!$A$2:$A$201,MATCH(C26,Machines!$B$2:$B$201,0)),"Not in Machines"))</f>
        <v/>
      </c>
      <c r="E26" s="23" t="n"/>
      <c r="F26" s="22" t="n"/>
      <c r="G26" s="23" t="n"/>
      <c r="H26" s="23" t="n"/>
      <c r="I26" s="23" t="n"/>
      <c r="J26" s="25" t="n"/>
      <c r="K26" s="24" t="n"/>
      <c r="L26" s="31" t="n"/>
      <c r="M26" s="32" t="n"/>
      <c r="N26" s="25" t="n"/>
      <c r="O26" s="21" t="str">
        <f>IF(NOT(ISNUMBER(B26)),"",IF(ISNUMBER(N26),N26-B26,TODAY()-B26))</f>
        <v/>
      </c>
      <c r="P26" s="17" t="str">
        <f>IF(OR(E26&lt;&gt;"Preventive",NOT(ISNUMBER(J26))),"",IF(ISNUMBER(N26),IF(N26&lt;=J26,"On time","Late"),IF(J26&lt;TODAY(),"Late","Not due yet")))</f>
        <v/>
      </c>
    </row>
    <row r="27">
      <c r="A27" s="23" t="n"/>
      <c r="B27" s="25" t="n"/>
      <c r="C27" s="23" t="n"/>
      <c r="D27" s="17" t="str">
        <f>IF(C27="","",IFERROR(INDEX(Machines!$A$2:$A$201,MATCH(C27,Machines!$B$2:$B$201,0)),"Not in Machines"))</f>
        <v/>
      </c>
      <c r="E27" s="23" t="n"/>
      <c r="F27" s="22" t="n"/>
      <c r="G27" s="23" t="n"/>
      <c r="H27" s="23" t="n"/>
      <c r="I27" s="23" t="n"/>
      <c r="J27" s="25" t="n"/>
      <c r="K27" s="24" t="n"/>
      <c r="L27" s="31" t="n"/>
      <c r="M27" s="32" t="n"/>
      <c r="N27" s="25" t="n"/>
      <c r="O27" s="21" t="str">
        <f>IF(NOT(ISNUMBER(B27)),"",IF(ISNUMBER(N27),N27-B27,TODAY()-B27))</f>
        <v/>
      </c>
      <c r="P27" s="17" t="str">
        <f>IF(OR(E27&lt;&gt;"Preventive",NOT(ISNUMBER(J27))),"",IF(ISNUMBER(N27),IF(N27&lt;=J27,"On time","Late"),IF(J27&lt;TODAY(),"Late","Not due yet")))</f>
        <v/>
      </c>
    </row>
    <row r="28">
      <c r="A28" s="23" t="n"/>
      <c r="B28" s="25" t="n"/>
      <c r="C28" s="23" t="n"/>
      <c r="D28" s="17" t="str">
        <f>IF(C28="","",IFERROR(INDEX(Machines!$A$2:$A$201,MATCH(C28,Machines!$B$2:$B$201,0)),"Not in Machines"))</f>
        <v/>
      </c>
      <c r="E28" s="23" t="n"/>
      <c r="F28" s="22" t="n"/>
      <c r="G28" s="23" t="n"/>
      <c r="H28" s="23" t="n"/>
      <c r="I28" s="23" t="n"/>
      <c r="J28" s="25" t="n"/>
      <c r="K28" s="24" t="n"/>
      <c r="L28" s="31" t="n"/>
      <c r="M28" s="32" t="n"/>
      <c r="N28" s="25" t="n"/>
      <c r="O28" s="21" t="str">
        <f>IF(NOT(ISNUMBER(B28)),"",IF(ISNUMBER(N28),N28-B28,TODAY()-B28))</f>
        <v/>
      </c>
      <c r="P28" s="17" t="str">
        <f>IF(OR(E28&lt;&gt;"Preventive",NOT(ISNUMBER(J28))),"",IF(ISNUMBER(N28),IF(N28&lt;=J28,"On time","Late"),IF(J28&lt;TODAY(),"Late","Not due yet")))</f>
        <v/>
      </c>
    </row>
    <row r="29">
      <c r="A29" s="23" t="n"/>
      <c r="B29" s="25" t="n"/>
      <c r="C29" s="23" t="n"/>
      <c r="D29" s="17" t="str">
        <f>IF(C29="","",IFERROR(INDEX(Machines!$A$2:$A$201,MATCH(C29,Machines!$B$2:$B$201,0)),"Not in Machines"))</f>
        <v/>
      </c>
      <c r="E29" s="23" t="n"/>
      <c r="F29" s="22" t="n"/>
      <c r="G29" s="23" t="n"/>
      <c r="H29" s="23" t="n"/>
      <c r="I29" s="23" t="n"/>
      <c r="J29" s="25" t="n"/>
      <c r="K29" s="24" t="n"/>
      <c r="L29" s="31" t="n"/>
      <c r="M29" s="32" t="n"/>
      <c r="N29" s="25" t="n"/>
      <c r="O29" s="21" t="str">
        <f>IF(NOT(ISNUMBER(B29)),"",IF(ISNUMBER(N29),N29-B29,TODAY()-B29))</f>
        <v/>
      </c>
      <c r="P29" s="17" t="str">
        <f>IF(OR(E29&lt;&gt;"Preventive",NOT(ISNUMBER(J29))),"",IF(ISNUMBER(N29),IF(N29&lt;=J29,"On time","Late"),IF(J29&lt;TODAY(),"Late","Not due yet")))</f>
        <v/>
      </c>
    </row>
    <row r="30">
      <c r="A30" s="23" t="n"/>
      <c r="B30" s="25" t="n"/>
      <c r="C30" s="23" t="n"/>
      <c r="D30" s="17" t="str">
        <f>IF(C30="","",IFERROR(INDEX(Machines!$A$2:$A$201,MATCH(C30,Machines!$B$2:$B$201,0)),"Not in Machines"))</f>
        <v/>
      </c>
      <c r="E30" s="23" t="n"/>
      <c r="F30" s="22" t="n"/>
      <c r="G30" s="23" t="n"/>
      <c r="H30" s="23" t="n"/>
      <c r="I30" s="23" t="n"/>
      <c r="J30" s="25" t="n"/>
      <c r="K30" s="24" t="n"/>
      <c r="L30" s="31" t="n"/>
      <c r="M30" s="32" t="n"/>
      <c r="N30" s="25" t="n"/>
      <c r="O30" s="21" t="str">
        <f>IF(NOT(ISNUMBER(B30)),"",IF(ISNUMBER(N30),N30-B30,TODAY()-B30))</f>
        <v/>
      </c>
      <c r="P30" s="17" t="str">
        <f>IF(OR(E30&lt;&gt;"Preventive",NOT(ISNUMBER(J30))),"",IF(ISNUMBER(N30),IF(N30&lt;=J30,"On time","Late"),IF(J30&lt;TODAY(),"Late","Not due yet")))</f>
        <v/>
      </c>
    </row>
    <row r="31">
      <c r="A31" s="23" t="n"/>
      <c r="B31" s="25" t="n"/>
      <c r="C31" s="23" t="n"/>
      <c r="D31" s="17" t="str">
        <f>IF(C31="","",IFERROR(INDEX(Machines!$A$2:$A$201,MATCH(C31,Machines!$B$2:$B$201,0)),"Not in Machines"))</f>
        <v/>
      </c>
      <c r="E31" s="23" t="n"/>
      <c r="F31" s="22" t="n"/>
      <c r="G31" s="23" t="n"/>
      <c r="H31" s="23" t="n"/>
      <c r="I31" s="23" t="n"/>
      <c r="J31" s="25" t="n"/>
      <c r="K31" s="24" t="n"/>
      <c r="L31" s="31" t="n"/>
      <c r="M31" s="32" t="n"/>
      <c r="N31" s="25" t="n"/>
      <c r="O31" s="21" t="str">
        <f>IF(NOT(ISNUMBER(B31)),"",IF(ISNUMBER(N31),N31-B31,TODAY()-B31))</f>
        <v/>
      </c>
      <c r="P31" s="17" t="str">
        <f>IF(OR(E31&lt;&gt;"Preventive",NOT(ISNUMBER(J31))),"",IF(ISNUMBER(N31),IF(N31&lt;=J31,"On time","Late"),IF(J31&lt;TODAY(),"Late","Not due yet")))</f>
        <v/>
      </c>
    </row>
    <row r="32">
      <c r="A32" s="23" t="n"/>
      <c r="B32" s="25" t="n"/>
      <c r="C32" s="23" t="n"/>
      <c r="D32" s="17" t="str">
        <f>IF(C32="","",IFERROR(INDEX(Machines!$A$2:$A$201,MATCH(C32,Machines!$B$2:$B$201,0)),"Not in Machines"))</f>
        <v/>
      </c>
      <c r="E32" s="23" t="n"/>
      <c r="F32" s="22" t="n"/>
      <c r="G32" s="23" t="n"/>
      <c r="H32" s="23" t="n"/>
      <c r="I32" s="23" t="n"/>
      <c r="J32" s="25" t="n"/>
      <c r="K32" s="24" t="n"/>
      <c r="L32" s="31" t="n"/>
      <c r="M32" s="32" t="n"/>
      <c r="N32" s="25" t="n"/>
      <c r="O32" s="21" t="str">
        <f>IF(NOT(ISNUMBER(B32)),"",IF(ISNUMBER(N32),N32-B32,TODAY()-B32))</f>
        <v/>
      </c>
      <c r="P32" s="17" t="str">
        <f>IF(OR(E32&lt;&gt;"Preventive",NOT(ISNUMBER(J32))),"",IF(ISNUMBER(N32),IF(N32&lt;=J32,"On time","Late"),IF(J32&lt;TODAY(),"Late","Not due yet")))</f>
        <v/>
      </c>
    </row>
    <row r="33">
      <c r="A33" s="23" t="n"/>
      <c r="B33" s="25" t="n"/>
      <c r="C33" s="23" t="n"/>
      <c r="D33" s="17" t="str">
        <f>IF(C33="","",IFERROR(INDEX(Machines!$A$2:$A$201,MATCH(C33,Machines!$B$2:$B$201,0)),"Not in Machines"))</f>
        <v/>
      </c>
      <c r="E33" s="23" t="n"/>
      <c r="F33" s="22" t="n"/>
      <c r="G33" s="23" t="n"/>
      <c r="H33" s="23" t="n"/>
      <c r="I33" s="23" t="n"/>
      <c r="J33" s="25" t="n"/>
      <c r="K33" s="24" t="n"/>
      <c r="L33" s="31" t="n"/>
      <c r="M33" s="32" t="n"/>
      <c r="N33" s="25" t="n"/>
      <c r="O33" s="21" t="str">
        <f>IF(NOT(ISNUMBER(B33)),"",IF(ISNUMBER(N33),N33-B33,TODAY()-B33))</f>
        <v/>
      </c>
      <c r="P33" s="17" t="str">
        <f>IF(OR(E33&lt;&gt;"Preventive",NOT(ISNUMBER(J33))),"",IF(ISNUMBER(N33),IF(N33&lt;=J33,"On time","Late"),IF(J33&lt;TODAY(),"Late","Not due yet")))</f>
        <v/>
      </c>
    </row>
    <row r="34">
      <c r="A34" s="23" t="n"/>
      <c r="B34" s="25" t="n"/>
      <c r="C34" s="23" t="n"/>
      <c r="D34" s="17" t="str">
        <f>IF(C34="","",IFERROR(INDEX(Machines!$A$2:$A$201,MATCH(C34,Machines!$B$2:$B$201,0)),"Not in Machines"))</f>
        <v/>
      </c>
      <c r="E34" s="23" t="n"/>
      <c r="F34" s="22" t="n"/>
      <c r="G34" s="23" t="n"/>
      <c r="H34" s="23" t="n"/>
      <c r="I34" s="23" t="n"/>
      <c r="J34" s="25" t="n"/>
      <c r="K34" s="24" t="n"/>
      <c r="L34" s="31" t="n"/>
      <c r="M34" s="32" t="n"/>
      <c r="N34" s="25" t="n"/>
      <c r="O34" s="21" t="str">
        <f>IF(NOT(ISNUMBER(B34)),"",IF(ISNUMBER(N34),N34-B34,TODAY()-B34))</f>
        <v/>
      </c>
      <c r="P34" s="17" t="str">
        <f>IF(OR(E34&lt;&gt;"Preventive",NOT(ISNUMBER(J34))),"",IF(ISNUMBER(N34),IF(N34&lt;=J34,"On time","Late"),IF(J34&lt;TODAY(),"Late","Not due yet")))</f>
        <v/>
      </c>
    </row>
    <row r="35">
      <c r="A35" s="23" t="n"/>
      <c r="B35" s="25" t="n"/>
      <c r="C35" s="23" t="n"/>
      <c r="D35" s="17" t="str">
        <f>IF(C35="","",IFERROR(INDEX(Machines!$A$2:$A$201,MATCH(C35,Machines!$B$2:$B$201,0)),"Not in Machines"))</f>
        <v/>
      </c>
      <c r="E35" s="23" t="n"/>
      <c r="F35" s="22" t="n"/>
      <c r="G35" s="23" t="n"/>
      <c r="H35" s="23" t="n"/>
      <c r="I35" s="23" t="n"/>
      <c r="J35" s="25" t="n"/>
      <c r="K35" s="24" t="n"/>
      <c r="L35" s="31" t="n"/>
      <c r="M35" s="32" t="n"/>
      <c r="N35" s="25" t="n"/>
      <c r="O35" s="21" t="str">
        <f>IF(NOT(ISNUMBER(B35)),"",IF(ISNUMBER(N35),N35-B35,TODAY()-B35))</f>
        <v/>
      </c>
      <c r="P35" s="17" t="str">
        <f>IF(OR(E35&lt;&gt;"Preventive",NOT(ISNUMBER(J35))),"",IF(ISNUMBER(N35),IF(N35&lt;=J35,"On time","Late"),IF(J35&lt;TODAY(),"Late","Not due yet")))</f>
        <v/>
      </c>
    </row>
    <row r="36">
      <c r="A36" s="23" t="n"/>
      <c r="B36" s="25" t="n"/>
      <c r="C36" s="23" t="n"/>
      <c r="D36" s="17" t="str">
        <f>IF(C36="","",IFERROR(INDEX(Machines!$A$2:$A$201,MATCH(C36,Machines!$B$2:$B$201,0)),"Not in Machines"))</f>
        <v/>
      </c>
      <c r="E36" s="23" t="n"/>
      <c r="F36" s="22" t="n"/>
      <c r="G36" s="23" t="n"/>
      <c r="H36" s="23" t="n"/>
      <c r="I36" s="23" t="n"/>
      <c r="J36" s="25" t="n"/>
      <c r="K36" s="24" t="n"/>
      <c r="L36" s="31" t="n"/>
      <c r="M36" s="32" t="n"/>
      <c r="N36" s="25" t="n"/>
      <c r="O36" s="21" t="str">
        <f>IF(NOT(ISNUMBER(B36)),"",IF(ISNUMBER(N36),N36-B36,TODAY()-B36))</f>
        <v/>
      </c>
      <c r="P36" s="17" t="str">
        <f>IF(OR(E36&lt;&gt;"Preventive",NOT(ISNUMBER(J36))),"",IF(ISNUMBER(N36),IF(N36&lt;=J36,"On time","Late"),IF(J36&lt;TODAY(),"Late","Not due yet")))</f>
        <v/>
      </c>
    </row>
    <row r="37">
      <c r="A37" s="23" t="n"/>
      <c r="B37" s="25" t="n"/>
      <c r="C37" s="23" t="n"/>
      <c r="D37" s="17" t="str">
        <f>IF(C37="","",IFERROR(INDEX(Machines!$A$2:$A$201,MATCH(C37,Machines!$B$2:$B$201,0)),"Not in Machines"))</f>
        <v/>
      </c>
      <c r="E37" s="23" t="n"/>
      <c r="F37" s="22" t="n"/>
      <c r="G37" s="23" t="n"/>
      <c r="H37" s="23" t="n"/>
      <c r="I37" s="23" t="n"/>
      <c r="J37" s="25" t="n"/>
      <c r="K37" s="24" t="n"/>
      <c r="L37" s="31" t="n"/>
      <c r="M37" s="32" t="n"/>
      <c r="N37" s="25" t="n"/>
      <c r="O37" s="21" t="str">
        <f>IF(NOT(ISNUMBER(B37)),"",IF(ISNUMBER(N37),N37-B37,TODAY()-B37))</f>
        <v/>
      </c>
      <c r="P37" s="17" t="str">
        <f>IF(OR(E37&lt;&gt;"Preventive",NOT(ISNUMBER(J37))),"",IF(ISNUMBER(N37),IF(N37&lt;=J37,"On time","Late"),IF(J37&lt;TODAY(),"Late","Not due yet")))</f>
        <v/>
      </c>
    </row>
    <row r="38">
      <c r="A38" s="23" t="n"/>
      <c r="B38" s="25" t="n"/>
      <c r="C38" s="23" t="n"/>
      <c r="D38" s="17" t="str">
        <f>IF(C38="","",IFERROR(INDEX(Machines!$A$2:$A$201,MATCH(C38,Machines!$B$2:$B$201,0)),"Not in Machines"))</f>
        <v/>
      </c>
      <c r="E38" s="23" t="n"/>
      <c r="F38" s="22" t="n"/>
      <c r="G38" s="23" t="n"/>
      <c r="H38" s="23" t="n"/>
      <c r="I38" s="23" t="n"/>
      <c r="J38" s="25" t="n"/>
      <c r="K38" s="24" t="n"/>
      <c r="L38" s="31" t="n"/>
      <c r="M38" s="32" t="n"/>
      <c r="N38" s="25" t="n"/>
      <c r="O38" s="21" t="str">
        <f>IF(NOT(ISNUMBER(B38)),"",IF(ISNUMBER(N38),N38-B38,TODAY()-B38))</f>
        <v/>
      </c>
      <c r="P38" s="17" t="str">
        <f>IF(OR(E38&lt;&gt;"Preventive",NOT(ISNUMBER(J38))),"",IF(ISNUMBER(N38),IF(N38&lt;=J38,"On time","Late"),IF(J38&lt;TODAY(),"Late","Not due yet")))</f>
        <v/>
      </c>
    </row>
    <row r="39">
      <c r="A39" s="23" t="n"/>
      <c r="B39" s="25" t="n"/>
      <c r="C39" s="23" t="n"/>
      <c r="D39" s="17" t="str">
        <f>IF(C39="","",IFERROR(INDEX(Machines!$A$2:$A$201,MATCH(C39,Machines!$B$2:$B$201,0)),"Not in Machines"))</f>
        <v/>
      </c>
      <c r="E39" s="23" t="n"/>
      <c r="F39" s="22" t="n"/>
      <c r="G39" s="23" t="n"/>
      <c r="H39" s="23" t="n"/>
      <c r="I39" s="23" t="n"/>
      <c r="J39" s="25" t="n"/>
      <c r="K39" s="24" t="n"/>
      <c r="L39" s="31" t="n"/>
      <c r="M39" s="32" t="n"/>
      <c r="N39" s="25" t="n"/>
      <c r="O39" s="21" t="str">
        <f>IF(NOT(ISNUMBER(B39)),"",IF(ISNUMBER(N39),N39-B39,TODAY()-B39))</f>
        <v/>
      </c>
      <c r="P39" s="17" t="str">
        <f>IF(OR(E39&lt;&gt;"Preventive",NOT(ISNUMBER(J39))),"",IF(ISNUMBER(N39),IF(N39&lt;=J39,"On time","Late"),IF(J39&lt;TODAY(),"Late","Not due yet")))</f>
        <v/>
      </c>
    </row>
    <row r="40">
      <c r="A40" s="23" t="n"/>
      <c r="B40" s="25" t="n"/>
      <c r="C40" s="23" t="n"/>
      <c r="D40" s="17" t="str">
        <f>IF(C40="","",IFERROR(INDEX(Machines!$A$2:$A$201,MATCH(C40,Machines!$B$2:$B$201,0)),"Not in Machines"))</f>
        <v/>
      </c>
      <c r="E40" s="23" t="n"/>
      <c r="F40" s="22" t="n"/>
      <c r="G40" s="23" t="n"/>
      <c r="H40" s="23" t="n"/>
      <c r="I40" s="23" t="n"/>
      <c r="J40" s="25" t="n"/>
      <c r="K40" s="24" t="n"/>
      <c r="L40" s="31" t="n"/>
      <c r="M40" s="32" t="n"/>
      <c r="N40" s="25" t="n"/>
      <c r="O40" s="21" t="str">
        <f>IF(NOT(ISNUMBER(B40)),"",IF(ISNUMBER(N40),N40-B40,TODAY()-B40))</f>
        <v/>
      </c>
      <c r="P40" s="17" t="str">
        <f>IF(OR(E40&lt;&gt;"Preventive",NOT(ISNUMBER(J40))),"",IF(ISNUMBER(N40),IF(N40&lt;=J40,"On time","Late"),IF(J40&lt;TODAY(),"Late","Not due yet")))</f>
        <v/>
      </c>
    </row>
    <row r="41">
      <c r="A41" s="23" t="n"/>
      <c r="B41" s="25" t="n"/>
      <c r="C41" s="23" t="n"/>
      <c r="D41" s="17" t="str">
        <f>IF(C41="","",IFERROR(INDEX(Machines!$A$2:$A$201,MATCH(C41,Machines!$B$2:$B$201,0)),"Not in Machines"))</f>
        <v/>
      </c>
      <c r="E41" s="23" t="n"/>
      <c r="F41" s="22" t="n"/>
      <c r="G41" s="23" t="n"/>
      <c r="H41" s="23" t="n"/>
      <c r="I41" s="23" t="n"/>
      <c r="J41" s="25" t="n"/>
      <c r="K41" s="24" t="n"/>
      <c r="L41" s="31" t="n"/>
      <c r="M41" s="32" t="n"/>
      <c r="N41" s="25" t="n"/>
      <c r="O41" s="21" t="str">
        <f>IF(NOT(ISNUMBER(B41)),"",IF(ISNUMBER(N41),N41-B41,TODAY()-B41))</f>
        <v/>
      </c>
      <c r="P41" s="17" t="str">
        <f>IF(OR(E41&lt;&gt;"Preventive",NOT(ISNUMBER(J41))),"",IF(ISNUMBER(N41),IF(N41&lt;=J41,"On time","Late"),IF(J41&lt;TODAY(),"Late","Not due yet")))</f>
        <v/>
      </c>
    </row>
    <row r="42">
      <c r="A42" s="23" t="n"/>
      <c r="B42" s="25" t="n"/>
      <c r="C42" s="23" t="n"/>
      <c r="D42" s="17" t="str">
        <f>IF(C42="","",IFERROR(INDEX(Machines!$A$2:$A$201,MATCH(C42,Machines!$B$2:$B$201,0)),"Not in Machines"))</f>
        <v/>
      </c>
      <c r="E42" s="23" t="n"/>
      <c r="F42" s="22" t="n"/>
      <c r="G42" s="23" t="n"/>
      <c r="H42" s="23" t="n"/>
      <c r="I42" s="23" t="n"/>
      <c r="J42" s="25" t="n"/>
      <c r="K42" s="24" t="n"/>
      <c r="L42" s="31" t="n"/>
      <c r="M42" s="32" t="n"/>
      <c r="N42" s="25" t="n"/>
      <c r="O42" s="21" t="str">
        <f>IF(NOT(ISNUMBER(B42)),"",IF(ISNUMBER(N42),N42-B42,TODAY()-B42))</f>
        <v/>
      </c>
      <c r="P42" s="17" t="str">
        <f>IF(OR(E42&lt;&gt;"Preventive",NOT(ISNUMBER(J42))),"",IF(ISNUMBER(N42),IF(N42&lt;=J42,"On time","Late"),IF(J42&lt;TODAY(),"Late","Not due yet")))</f>
        <v/>
      </c>
    </row>
    <row r="43">
      <c r="A43" s="23" t="n"/>
      <c r="B43" s="25" t="n"/>
      <c r="C43" s="23" t="n"/>
      <c r="D43" s="17" t="str">
        <f>IF(C43="","",IFERROR(INDEX(Machines!$A$2:$A$201,MATCH(C43,Machines!$B$2:$B$201,0)),"Not in Machines"))</f>
        <v/>
      </c>
      <c r="E43" s="23" t="n"/>
      <c r="F43" s="22" t="n"/>
      <c r="G43" s="23" t="n"/>
      <c r="H43" s="23" t="n"/>
      <c r="I43" s="23" t="n"/>
      <c r="J43" s="25" t="n"/>
      <c r="K43" s="24" t="n"/>
      <c r="L43" s="31" t="n"/>
      <c r="M43" s="32" t="n"/>
      <c r="N43" s="25" t="n"/>
      <c r="O43" s="21" t="str">
        <f>IF(NOT(ISNUMBER(B43)),"",IF(ISNUMBER(N43),N43-B43,TODAY()-B43))</f>
        <v/>
      </c>
      <c r="P43" s="17" t="str">
        <f>IF(OR(E43&lt;&gt;"Preventive",NOT(ISNUMBER(J43))),"",IF(ISNUMBER(N43),IF(N43&lt;=J43,"On time","Late"),IF(J43&lt;TODAY(),"Late","Not due yet")))</f>
        <v/>
      </c>
    </row>
    <row r="44">
      <c r="A44" s="23" t="n"/>
      <c r="B44" s="25" t="n"/>
      <c r="C44" s="23" t="n"/>
      <c r="D44" s="17" t="str">
        <f>IF(C44="","",IFERROR(INDEX(Machines!$A$2:$A$201,MATCH(C44,Machines!$B$2:$B$201,0)),"Not in Machines"))</f>
        <v/>
      </c>
      <c r="E44" s="23" t="n"/>
      <c r="F44" s="22" t="n"/>
      <c r="G44" s="23" t="n"/>
      <c r="H44" s="23" t="n"/>
      <c r="I44" s="23" t="n"/>
      <c r="J44" s="25" t="n"/>
      <c r="K44" s="24" t="n"/>
      <c r="L44" s="31" t="n"/>
      <c r="M44" s="32" t="n"/>
      <c r="N44" s="25" t="n"/>
      <c r="O44" s="21" t="str">
        <f>IF(NOT(ISNUMBER(B44)),"",IF(ISNUMBER(N44),N44-B44,TODAY()-B44))</f>
        <v/>
      </c>
      <c r="P44" s="17" t="str">
        <f>IF(OR(E44&lt;&gt;"Preventive",NOT(ISNUMBER(J44))),"",IF(ISNUMBER(N44),IF(N44&lt;=J44,"On time","Late"),IF(J44&lt;TODAY(),"Late","Not due yet")))</f>
        <v/>
      </c>
    </row>
    <row r="45">
      <c r="A45" s="23" t="n"/>
      <c r="B45" s="25" t="n"/>
      <c r="C45" s="23" t="n"/>
      <c r="D45" s="17" t="str">
        <f>IF(C45="","",IFERROR(INDEX(Machines!$A$2:$A$201,MATCH(C45,Machines!$B$2:$B$201,0)),"Not in Machines"))</f>
        <v/>
      </c>
      <c r="E45" s="23" t="n"/>
      <c r="F45" s="22" t="n"/>
      <c r="G45" s="23" t="n"/>
      <c r="H45" s="23" t="n"/>
      <c r="I45" s="23" t="n"/>
      <c r="J45" s="25" t="n"/>
      <c r="K45" s="24" t="n"/>
      <c r="L45" s="31" t="n"/>
      <c r="M45" s="32" t="n"/>
      <c r="N45" s="25" t="n"/>
      <c r="O45" s="21" t="str">
        <f>IF(NOT(ISNUMBER(B45)),"",IF(ISNUMBER(N45),N45-B45,TODAY()-B45))</f>
        <v/>
      </c>
      <c r="P45" s="17" t="str">
        <f>IF(OR(E45&lt;&gt;"Preventive",NOT(ISNUMBER(J45))),"",IF(ISNUMBER(N45),IF(N45&lt;=J45,"On time","Late"),IF(J45&lt;TODAY(),"Late","Not due yet")))</f>
        <v/>
      </c>
    </row>
    <row r="46">
      <c r="A46" s="23" t="n"/>
      <c r="B46" s="25" t="n"/>
      <c r="C46" s="23" t="n"/>
      <c r="D46" s="17" t="str">
        <f>IF(C46="","",IFERROR(INDEX(Machines!$A$2:$A$201,MATCH(C46,Machines!$B$2:$B$201,0)),"Not in Machines"))</f>
        <v/>
      </c>
      <c r="E46" s="23" t="n"/>
      <c r="F46" s="22" t="n"/>
      <c r="G46" s="23" t="n"/>
      <c r="H46" s="23" t="n"/>
      <c r="I46" s="23" t="n"/>
      <c r="J46" s="25" t="n"/>
      <c r="K46" s="24" t="n"/>
      <c r="L46" s="31" t="n"/>
      <c r="M46" s="32" t="n"/>
      <c r="N46" s="25" t="n"/>
      <c r="O46" s="21" t="str">
        <f>IF(NOT(ISNUMBER(B46)),"",IF(ISNUMBER(N46),N46-B46,TODAY()-B46))</f>
        <v/>
      </c>
      <c r="P46" s="17" t="str">
        <f>IF(OR(E46&lt;&gt;"Preventive",NOT(ISNUMBER(J46))),"",IF(ISNUMBER(N46),IF(N46&lt;=J46,"On time","Late"),IF(J46&lt;TODAY(),"Late","Not due yet")))</f>
        <v/>
      </c>
    </row>
    <row r="47">
      <c r="A47" s="23" t="n"/>
      <c r="B47" s="25" t="n"/>
      <c r="C47" s="23" t="n"/>
      <c r="D47" s="17" t="str">
        <f>IF(C47="","",IFERROR(INDEX(Machines!$A$2:$A$201,MATCH(C47,Machines!$B$2:$B$201,0)),"Not in Machines"))</f>
        <v/>
      </c>
      <c r="E47" s="23" t="n"/>
      <c r="F47" s="22" t="n"/>
      <c r="G47" s="23" t="n"/>
      <c r="H47" s="23" t="n"/>
      <c r="I47" s="23" t="n"/>
      <c r="J47" s="25" t="n"/>
      <c r="K47" s="24" t="n"/>
      <c r="L47" s="31" t="n"/>
      <c r="M47" s="32" t="n"/>
      <c r="N47" s="25" t="n"/>
      <c r="O47" s="21" t="str">
        <f>IF(NOT(ISNUMBER(B47)),"",IF(ISNUMBER(N47),N47-B47,TODAY()-B47))</f>
        <v/>
      </c>
      <c r="P47" s="17" t="str">
        <f>IF(OR(E47&lt;&gt;"Preventive",NOT(ISNUMBER(J47))),"",IF(ISNUMBER(N47),IF(N47&lt;=J47,"On time","Late"),IF(J47&lt;TODAY(),"Late","Not due yet")))</f>
        <v/>
      </c>
    </row>
    <row r="48">
      <c r="A48" s="23" t="n"/>
      <c r="B48" s="25" t="n"/>
      <c r="C48" s="23" t="n"/>
      <c r="D48" s="17" t="str">
        <f>IF(C48="","",IFERROR(INDEX(Machines!$A$2:$A$201,MATCH(C48,Machines!$B$2:$B$201,0)),"Not in Machines"))</f>
        <v/>
      </c>
      <c r="E48" s="23" t="n"/>
      <c r="F48" s="22" t="n"/>
      <c r="G48" s="23" t="n"/>
      <c r="H48" s="23" t="n"/>
      <c r="I48" s="23" t="n"/>
      <c r="J48" s="25" t="n"/>
      <c r="K48" s="24" t="n"/>
      <c r="L48" s="31" t="n"/>
      <c r="M48" s="32" t="n"/>
      <c r="N48" s="25" t="n"/>
      <c r="O48" s="21" t="str">
        <f>IF(NOT(ISNUMBER(B48)),"",IF(ISNUMBER(N48),N48-B48,TODAY()-B48))</f>
        <v/>
      </c>
      <c r="P48" s="17" t="str">
        <f>IF(OR(E48&lt;&gt;"Preventive",NOT(ISNUMBER(J48))),"",IF(ISNUMBER(N48),IF(N48&lt;=J48,"On time","Late"),IF(J48&lt;TODAY(),"Late","Not due yet")))</f>
        <v/>
      </c>
    </row>
    <row r="49">
      <c r="A49" s="23" t="n"/>
      <c r="B49" s="25" t="n"/>
      <c r="C49" s="23" t="n"/>
      <c r="D49" s="17" t="str">
        <f>IF(C49="","",IFERROR(INDEX(Machines!$A$2:$A$201,MATCH(C49,Machines!$B$2:$B$201,0)),"Not in Machines"))</f>
        <v/>
      </c>
      <c r="E49" s="23" t="n"/>
      <c r="F49" s="22" t="n"/>
      <c r="G49" s="23" t="n"/>
      <c r="H49" s="23" t="n"/>
      <c r="I49" s="23" t="n"/>
      <c r="J49" s="25" t="n"/>
      <c r="K49" s="24" t="n"/>
      <c r="L49" s="31" t="n"/>
      <c r="M49" s="32" t="n"/>
      <c r="N49" s="25" t="n"/>
      <c r="O49" s="21" t="str">
        <f>IF(NOT(ISNUMBER(B49)),"",IF(ISNUMBER(N49),N49-B49,TODAY()-B49))</f>
        <v/>
      </c>
      <c r="P49" s="17" t="str">
        <f>IF(OR(E49&lt;&gt;"Preventive",NOT(ISNUMBER(J49))),"",IF(ISNUMBER(N49),IF(N49&lt;=J49,"On time","Late"),IF(J49&lt;TODAY(),"Late","Not due yet")))</f>
        <v/>
      </c>
    </row>
    <row r="50">
      <c r="A50" s="23" t="n"/>
      <c r="B50" s="25" t="n"/>
      <c r="C50" s="23" t="n"/>
      <c r="D50" s="17" t="str">
        <f>IF(C50="","",IFERROR(INDEX(Machines!$A$2:$A$201,MATCH(C50,Machines!$B$2:$B$201,0)),"Not in Machines"))</f>
        <v/>
      </c>
      <c r="E50" s="23" t="n"/>
      <c r="F50" s="22" t="n"/>
      <c r="G50" s="23" t="n"/>
      <c r="H50" s="23" t="n"/>
      <c r="I50" s="23" t="n"/>
      <c r="J50" s="25" t="n"/>
      <c r="K50" s="24" t="n"/>
      <c r="L50" s="31" t="n"/>
      <c r="M50" s="32" t="n"/>
      <c r="N50" s="25" t="n"/>
      <c r="O50" s="21" t="str">
        <f>IF(NOT(ISNUMBER(B50)),"",IF(ISNUMBER(N50),N50-B50,TODAY()-B50))</f>
        <v/>
      </c>
      <c r="P50" s="17" t="str">
        <f>IF(OR(E50&lt;&gt;"Preventive",NOT(ISNUMBER(J50))),"",IF(ISNUMBER(N50),IF(N50&lt;=J50,"On time","Late"),IF(J50&lt;TODAY(),"Late","Not due yet")))</f>
        <v/>
      </c>
    </row>
    <row r="51">
      <c r="A51" s="23" t="n"/>
      <c r="B51" s="25" t="n"/>
      <c r="C51" s="23" t="n"/>
      <c r="D51" s="17" t="str">
        <f>IF(C51="","",IFERROR(INDEX(Machines!$A$2:$A$201,MATCH(C51,Machines!$B$2:$B$201,0)),"Not in Machines"))</f>
        <v/>
      </c>
      <c r="E51" s="23" t="n"/>
      <c r="F51" s="22" t="n"/>
      <c r="G51" s="23" t="n"/>
      <c r="H51" s="23" t="n"/>
      <c r="I51" s="23" t="n"/>
      <c r="J51" s="25" t="n"/>
      <c r="K51" s="24" t="n"/>
      <c r="L51" s="31" t="n"/>
      <c r="M51" s="32" t="n"/>
      <c r="N51" s="25" t="n"/>
      <c r="O51" s="21" t="str">
        <f>IF(NOT(ISNUMBER(B51)),"",IF(ISNUMBER(N51),N51-B51,TODAY()-B51))</f>
        <v/>
      </c>
      <c r="P51" s="17" t="str">
        <f>IF(OR(E51&lt;&gt;"Preventive",NOT(ISNUMBER(J51))),"",IF(ISNUMBER(N51),IF(N51&lt;=J51,"On time","Late"),IF(J51&lt;TODAY(),"Late","Not due yet")))</f>
        <v/>
      </c>
    </row>
    <row r="52">
      <c r="A52" s="23" t="n"/>
      <c r="B52" s="25" t="n"/>
      <c r="C52" s="23" t="n"/>
      <c r="D52" s="17" t="str">
        <f>IF(C52="","",IFERROR(INDEX(Machines!$A$2:$A$201,MATCH(C52,Machines!$B$2:$B$201,0)),"Not in Machines"))</f>
        <v/>
      </c>
      <c r="E52" s="23" t="n"/>
      <c r="F52" s="22" t="n"/>
      <c r="G52" s="23" t="n"/>
      <c r="H52" s="23" t="n"/>
      <c r="I52" s="23" t="n"/>
      <c r="J52" s="25" t="n"/>
      <c r="K52" s="24" t="n"/>
      <c r="L52" s="31" t="n"/>
      <c r="M52" s="32" t="n"/>
      <c r="N52" s="25" t="n"/>
      <c r="O52" s="21" t="str">
        <f>IF(NOT(ISNUMBER(B52)),"",IF(ISNUMBER(N52),N52-B52,TODAY()-B52))</f>
        <v/>
      </c>
      <c r="P52" s="17" t="str">
        <f>IF(OR(E52&lt;&gt;"Preventive",NOT(ISNUMBER(J52))),"",IF(ISNUMBER(N52),IF(N52&lt;=J52,"On time","Late"),IF(J52&lt;TODAY(),"Late","Not due yet")))</f>
        <v/>
      </c>
    </row>
    <row r="53">
      <c r="A53" s="23" t="n"/>
      <c r="B53" s="25" t="n"/>
      <c r="C53" s="23" t="n"/>
      <c r="D53" s="17" t="str">
        <f>IF(C53="","",IFERROR(INDEX(Machines!$A$2:$A$201,MATCH(C53,Machines!$B$2:$B$201,0)),"Not in Machines"))</f>
        <v/>
      </c>
      <c r="E53" s="23" t="n"/>
      <c r="F53" s="22" t="n"/>
      <c r="G53" s="23" t="n"/>
      <c r="H53" s="23" t="n"/>
      <c r="I53" s="23" t="n"/>
      <c r="J53" s="25" t="n"/>
      <c r="K53" s="24" t="n"/>
      <c r="L53" s="31" t="n"/>
      <c r="M53" s="32" t="n"/>
      <c r="N53" s="25" t="n"/>
      <c r="O53" s="21" t="str">
        <f>IF(NOT(ISNUMBER(B53)),"",IF(ISNUMBER(N53),N53-B53,TODAY()-B53))</f>
        <v/>
      </c>
      <c r="P53" s="17" t="str">
        <f>IF(OR(E53&lt;&gt;"Preventive",NOT(ISNUMBER(J53))),"",IF(ISNUMBER(N53),IF(N53&lt;=J53,"On time","Late"),IF(J53&lt;TODAY(),"Late","Not due yet")))</f>
        <v/>
      </c>
    </row>
    <row r="54">
      <c r="A54" s="23" t="n"/>
      <c r="B54" s="25" t="n"/>
      <c r="C54" s="23" t="n"/>
      <c r="D54" s="17" t="str">
        <f>IF(C54="","",IFERROR(INDEX(Machines!$A$2:$A$201,MATCH(C54,Machines!$B$2:$B$201,0)),"Not in Machines"))</f>
        <v/>
      </c>
      <c r="E54" s="23" t="n"/>
      <c r="F54" s="22" t="n"/>
      <c r="G54" s="23" t="n"/>
      <c r="H54" s="23" t="n"/>
      <c r="I54" s="23" t="n"/>
      <c r="J54" s="25" t="n"/>
      <c r="K54" s="24" t="n"/>
      <c r="L54" s="31" t="n"/>
      <c r="M54" s="32" t="n"/>
      <c r="N54" s="25" t="n"/>
      <c r="O54" s="21" t="str">
        <f>IF(NOT(ISNUMBER(B54)),"",IF(ISNUMBER(N54),N54-B54,TODAY()-B54))</f>
        <v/>
      </c>
      <c r="P54" s="17" t="str">
        <f>IF(OR(E54&lt;&gt;"Preventive",NOT(ISNUMBER(J54))),"",IF(ISNUMBER(N54),IF(N54&lt;=J54,"On time","Late"),IF(J54&lt;TODAY(),"Late","Not due yet")))</f>
        <v/>
      </c>
    </row>
    <row r="55">
      <c r="A55" s="23" t="n"/>
      <c r="B55" s="25" t="n"/>
      <c r="C55" s="23" t="n"/>
      <c r="D55" s="17" t="str">
        <f>IF(C55="","",IFERROR(INDEX(Machines!$A$2:$A$201,MATCH(C55,Machines!$B$2:$B$201,0)),"Not in Machines"))</f>
        <v/>
      </c>
      <c r="E55" s="23" t="n"/>
      <c r="F55" s="22" t="n"/>
      <c r="G55" s="23" t="n"/>
      <c r="H55" s="23" t="n"/>
      <c r="I55" s="23" t="n"/>
      <c r="J55" s="25" t="n"/>
      <c r="K55" s="24" t="n"/>
      <c r="L55" s="31" t="n"/>
      <c r="M55" s="32" t="n"/>
      <c r="N55" s="25" t="n"/>
      <c r="O55" s="21" t="str">
        <f>IF(NOT(ISNUMBER(B55)),"",IF(ISNUMBER(N55),N55-B55,TODAY()-B55))</f>
        <v/>
      </c>
      <c r="P55" s="17" t="str">
        <f>IF(OR(E55&lt;&gt;"Preventive",NOT(ISNUMBER(J55))),"",IF(ISNUMBER(N55),IF(N55&lt;=J55,"On time","Late"),IF(J55&lt;TODAY(),"Late","Not due yet")))</f>
        <v/>
      </c>
    </row>
    <row r="56">
      <c r="A56" s="23" t="n"/>
      <c r="B56" s="25" t="n"/>
      <c r="C56" s="23" t="n"/>
      <c r="D56" s="17" t="str">
        <f>IF(C56="","",IFERROR(INDEX(Machines!$A$2:$A$201,MATCH(C56,Machines!$B$2:$B$201,0)),"Not in Machines"))</f>
        <v/>
      </c>
      <c r="E56" s="23" t="n"/>
      <c r="F56" s="22" t="n"/>
      <c r="G56" s="23" t="n"/>
      <c r="H56" s="23" t="n"/>
      <c r="I56" s="23" t="n"/>
      <c r="J56" s="25" t="n"/>
      <c r="K56" s="24" t="n"/>
      <c r="L56" s="31" t="n"/>
      <c r="M56" s="32" t="n"/>
      <c r="N56" s="25" t="n"/>
      <c r="O56" s="21" t="str">
        <f>IF(NOT(ISNUMBER(B56)),"",IF(ISNUMBER(N56),N56-B56,TODAY()-B56))</f>
        <v/>
      </c>
      <c r="P56" s="17" t="str">
        <f>IF(OR(E56&lt;&gt;"Preventive",NOT(ISNUMBER(J56))),"",IF(ISNUMBER(N56),IF(N56&lt;=J56,"On time","Late"),IF(J56&lt;TODAY(),"Late","Not due yet")))</f>
        <v/>
      </c>
    </row>
    <row r="57">
      <c r="A57" s="23" t="n"/>
      <c r="B57" s="25" t="n"/>
      <c r="C57" s="23" t="n"/>
      <c r="D57" s="17" t="str">
        <f>IF(C57="","",IFERROR(INDEX(Machines!$A$2:$A$201,MATCH(C57,Machines!$B$2:$B$201,0)),"Not in Machines"))</f>
        <v/>
      </c>
      <c r="E57" s="23" t="n"/>
      <c r="F57" s="22" t="n"/>
      <c r="G57" s="23" t="n"/>
      <c r="H57" s="23" t="n"/>
      <c r="I57" s="23" t="n"/>
      <c r="J57" s="25" t="n"/>
      <c r="K57" s="24" t="n"/>
      <c r="L57" s="31" t="n"/>
      <c r="M57" s="32" t="n"/>
      <c r="N57" s="25" t="n"/>
      <c r="O57" s="21" t="str">
        <f>IF(NOT(ISNUMBER(B57)),"",IF(ISNUMBER(N57),N57-B57,TODAY()-B57))</f>
        <v/>
      </c>
      <c r="P57" s="17" t="str">
        <f>IF(OR(E57&lt;&gt;"Preventive",NOT(ISNUMBER(J57))),"",IF(ISNUMBER(N57),IF(N57&lt;=J57,"On time","Late"),IF(J57&lt;TODAY(),"Late","Not due yet")))</f>
        <v/>
      </c>
    </row>
    <row r="58">
      <c r="A58" s="23" t="n"/>
      <c r="B58" s="25" t="n"/>
      <c r="C58" s="23" t="n"/>
      <c r="D58" s="17" t="str">
        <f>IF(C58="","",IFERROR(INDEX(Machines!$A$2:$A$201,MATCH(C58,Machines!$B$2:$B$201,0)),"Not in Machines"))</f>
        <v/>
      </c>
      <c r="E58" s="23" t="n"/>
      <c r="F58" s="22" t="n"/>
      <c r="G58" s="23" t="n"/>
      <c r="H58" s="23" t="n"/>
      <c r="I58" s="23" t="n"/>
      <c r="J58" s="25" t="n"/>
      <c r="K58" s="24" t="n"/>
      <c r="L58" s="31" t="n"/>
      <c r="M58" s="32" t="n"/>
      <c r="N58" s="25" t="n"/>
      <c r="O58" s="21" t="str">
        <f>IF(NOT(ISNUMBER(B58)),"",IF(ISNUMBER(N58),N58-B58,TODAY()-B58))</f>
        <v/>
      </c>
      <c r="P58" s="17" t="str">
        <f>IF(OR(E58&lt;&gt;"Preventive",NOT(ISNUMBER(J58))),"",IF(ISNUMBER(N58),IF(N58&lt;=J58,"On time","Late"),IF(J58&lt;TODAY(),"Late","Not due yet")))</f>
        <v/>
      </c>
    </row>
    <row r="59">
      <c r="A59" s="23" t="n"/>
      <c r="B59" s="25" t="n"/>
      <c r="C59" s="23" t="n"/>
      <c r="D59" s="17" t="str">
        <f>IF(C59="","",IFERROR(INDEX(Machines!$A$2:$A$201,MATCH(C59,Machines!$B$2:$B$201,0)),"Not in Machines"))</f>
        <v/>
      </c>
      <c r="E59" s="23" t="n"/>
      <c r="F59" s="22" t="n"/>
      <c r="G59" s="23" t="n"/>
      <c r="H59" s="23" t="n"/>
      <c r="I59" s="23" t="n"/>
      <c r="J59" s="25" t="n"/>
      <c r="K59" s="24" t="n"/>
      <c r="L59" s="31" t="n"/>
      <c r="M59" s="32" t="n"/>
      <c r="N59" s="25" t="n"/>
      <c r="O59" s="21" t="str">
        <f>IF(NOT(ISNUMBER(B59)),"",IF(ISNUMBER(N59),N59-B59,TODAY()-B59))</f>
        <v/>
      </c>
      <c r="P59" s="17" t="str">
        <f>IF(OR(E59&lt;&gt;"Preventive",NOT(ISNUMBER(J59))),"",IF(ISNUMBER(N59),IF(N59&lt;=J59,"On time","Late"),IF(J59&lt;TODAY(),"Late","Not due yet")))</f>
        <v/>
      </c>
    </row>
    <row r="60">
      <c r="A60" s="23" t="n"/>
      <c r="B60" s="25" t="n"/>
      <c r="C60" s="23" t="n"/>
      <c r="D60" s="17" t="str">
        <f>IF(C60="","",IFERROR(INDEX(Machines!$A$2:$A$201,MATCH(C60,Machines!$B$2:$B$201,0)),"Not in Machines"))</f>
        <v/>
      </c>
      <c r="E60" s="23" t="n"/>
      <c r="F60" s="22" t="n"/>
      <c r="G60" s="23" t="n"/>
      <c r="H60" s="23" t="n"/>
      <c r="I60" s="23" t="n"/>
      <c r="J60" s="25" t="n"/>
      <c r="K60" s="24" t="n"/>
      <c r="L60" s="31" t="n"/>
      <c r="M60" s="32" t="n"/>
      <c r="N60" s="25" t="n"/>
      <c r="O60" s="21" t="str">
        <f>IF(NOT(ISNUMBER(B60)),"",IF(ISNUMBER(N60),N60-B60,TODAY()-B60))</f>
        <v/>
      </c>
      <c r="P60" s="17" t="str">
        <f>IF(OR(E60&lt;&gt;"Preventive",NOT(ISNUMBER(J60))),"",IF(ISNUMBER(N60),IF(N60&lt;=J60,"On time","Late"),IF(J60&lt;TODAY(),"Late","Not due yet")))</f>
        <v/>
      </c>
    </row>
    <row r="61">
      <c r="A61" s="23" t="n"/>
      <c r="B61" s="25" t="n"/>
      <c r="C61" s="23" t="n"/>
      <c r="D61" s="17" t="str">
        <f>IF(C61="","",IFERROR(INDEX(Machines!$A$2:$A$201,MATCH(C61,Machines!$B$2:$B$201,0)),"Not in Machines"))</f>
        <v/>
      </c>
      <c r="E61" s="23" t="n"/>
      <c r="F61" s="22" t="n"/>
      <c r="G61" s="23" t="n"/>
      <c r="H61" s="23" t="n"/>
      <c r="I61" s="23" t="n"/>
      <c r="J61" s="25" t="n"/>
      <c r="K61" s="24" t="n"/>
      <c r="L61" s="31" t="n"/>
      <c r="M61" s="32" t="n"/>
      <c r="N61" s="25" t="n"/>
      <c r="O61" s="21" t="str">
        <f>IF(NOT(ISNUMBER(B61)),"",IF(ISNUMBER(N61),N61-B61,TODAY()-B61))</f>
        <v/>
      </c>
      <c r="P61" s="17" t="str">
        <f>IF(OR(E61&lt;&gt;"Preventive",NOT(ISNUMBER(J61))),"",IF(ISNUMBER(N61),IF(N61&lt;=J61,"On time","Late"),IF(J61&lt;TODAY(),"Late","Not due yet")))</f>
        <v/>
      </c>
    </row>
    <row r="62">
      <c r="A62" s="23" t="n"/>
      <c r="B62" s="25" t="n"/>
      <c r="C62" s="23" t="n"/>
      <c r="D62" s="17" t="str">
        <f>IF(C62="","",IFERROR(INDEX(Machines!$A$2:$A$201,MATCH(C62,Machines!$B$2:$B$201,0)),"Not in Machines"))</f>
        <v/>
      </c>
      <c r="E62" s="23" t="n"/>
      <c r="F62" s="22" t="n"/>
      <c r="G62" s="23" t="n"/>
      <c r="H62" s="23" t="n"/>
      <c r="I62" s="23" t="n"/>
      <c r="J62" s="25" t="n"/>
      <c r="K62" s="24" t="n"/>
      <c r="L62" s="31" t="n"/>
      <c r="M62" s="32" t="n"/>
      <c r="N62" s="25" t="n"/>
      <c r="O62" s="21" t="str">
        <f>IF(NOT(ISNUMBER(B62)),"",IF(ISNUMBER(N62),N62-B62,TODAY()-B62))</f>
        <v/>
      </c>
      <c r="P62" s="17" t="str">
        <f>IF(OR(E62&lt;&gt;"Preventive",NOT(ISNUMBER(J62))),"",IF(ISNUMBER(N62),IF(N62&lt;=J62,"On time","Late"),IF(J62&lt;TODAY(),"Late","Not due yet")))</f>
        <v/>
      </c>
    </row>
    <row r="63">
      <c r="A63" s="23" t="n"/>
      <c r="B63" s="25" t="n"/>
      <c r="C63" s="23" t="n"/>
      <c r="D63" s="17" t="str">
        <f>IF(C63="","",IFERROR(INDEX(Machines!$A$2:$A$201,MATCH(C63,Machines!$B$2:$B$201,0)),"Not in Machines"))</f>
        <v/>
      </c>
      <c r="E63" s="23" t="n"/>
      <c r="F63" s="22" t="n"/>
      <c r="G63" s="23" t="n"/>
      <c r="H63" s="23" t="n"/>
      <c r="I63" s="23" t="n"/>
      <c r="J63" s="25" t="n"/>
      <c r="K63" s="24" t="n"/>
      <c r="L63" s="31" t="n"/>
      <c r="M63" s="32" t="n"/>
      <c r="N63" s="25" t="n"/>
      <c r="O63" s="21" t="str">
        <f>IF(NOT(ISNUMBER(B63)),"",IF(ISNUMBER(N63),N63-B63,TODAY()-B63))</f>
        <v/>
      </c>
      <c r="P63" s="17" t="str">
        <f>IF(OR(E63&lt;&gt;"Preventive",NOT(ISNUMBER(J63))),"",IF(ISNUMBER(N63),IF(N63&lt;=J63,"On time","Late"),IF(J63&lt;TODAY(),"Late","Not due yet")))</f>
        <v/>
      </c>
    </row>
    <row r="64">
      <c r="A64" s="23" t="n"/>
      <c r="B64" s="25" t="n"/>
      <c r="C64" s="23" t="n"/>
      <c r="D64" s="17" t="str">
        <f>IF(C64="","",IFERROR(INDEX(Machines!$A$2:$A$201,MATCH(C64,Machines!$B$2:$B$201,0)),"Not in Machines"))</f>
        <v/>
      </c>
      <c r="E64" s="23" t="n"/>
      <c r="F64" s="22" t="n"/>
      <c r="G64" s="23" t="n"/>
      <c r="H64" s="23" t="n"/>
      <c r="I64" s="23" t="n"/>
      <c r="J64" s="25" t="n"/>
      <c r="K64" s="24" t="n"/>
      <c r="L64" s="31" t="n"/>
      <c r="M64" s="32" t="n"/>
      <c r="N64" s="25" t="n"/>
      <c r="O64" s="21" t="str">
        <f>IF(NOT(ISNUMBER(B64)),"",IF(ISNUMBER(N64),N64-B64,TODAY()-B64))</f>
        <v/>
      </c>
      <c r="P64" s="17" t="str">
        <f>IF(OR(E64&lt;&gt;"Preventive",NOT(ISNUMBER(J64))),"",IF(ISNUMBER(N64),IF(N64&lt;=J64,"On time","Late"),IF(J64&lt;TODAY(),"Late","Not due yet")))</f>
        <v/>
      </c>
    </row>
    <row r="65">
      <c r="A65" s="23" t="n"/>
      <c r="B65" s="25" t="n"/>
      <c r="C65" s="23" t="n"/>
      <c r="D65" s="17" t="str">
        <f>IF(C65="","",IFERROR(INDEX(Machines!$A$2:$A$201,MATCH(C65,Machines!$B$2:$B$201,0)),"Not in Machines"))</f>
        <v/>
      </c>
      <c r="E65" s="23" t="n"/>
      <c r="F65" s="22" t="n"/>
      <c r="G65" s="23" t="n"/>
      <c r="H65" s="23" t="n"/>
      <c r="I65" s="23" t="n"/>
      <c r="J65" s="25" t="n"/>
      <c r="K65" s="24" t="n"/>
      <c r="L65" s="31" t="n"/>
      <c r="M65" s="32" t="n"/>
      <c r="N65" s="25" t="n"/>
      <c r="O65" s="21" t="str">
        <f>IF(NOT(ISNUMBER(B65)),"",IF(ISNUMBER(N65),N65-B65,TODAY()-B65))</f>
        <v/>
      </c>
      <c r="P65" s="17" t="str">
        <f>IF(OR(E65&lt;&gt;"Preventive",NOT(ISNUMBER(J65))),"",IF(ISNUMBER(N65),IF(N65&lt;=J65,"On time","Late"),IF(J65&lt;TODAY(),"Late","Not due yet")))</f>
        <v/>
      </c>
    </row>
    <row r="66">
      <c r="A66" s="23" t="n"/>
      <c r="B66" s="25" t="n"/>
      <c r="C66" s="23" t="n"/>
      <c r="D66" s="17" t="str">
        <f>IF(C66="","",IFERROR(INDEX(Machines!$A$2:$A$201,MATCH(C66,Machines!$B$2:$B$201,0)),"Not in Machines"))</f>
        <v/>
      </c>
      <c r="E66" s="23" t="n"/>
      <c r="F66" s="22" t="n"/>
      <c r="G66" s="23" t="n"/>
      <c r="H66" s="23" t="n"/>
      <c r="I66" s="23" t="n"/>
      <c r="J66" s="25" t="n"/>
      <c r="K66" s="24" t="n"/>
      <c r="L66" s="31" t="n"/>
      <c r="M66" s="32" t="n"/>
      <c r="N66" s="25" t="n"/>
      <c r="O66" s="21" t="str">
        <f>IF(NOT(ISNUMBER(B66)),"",IF(ISNUMBER(N66),N66-B66,TODAY()-B66))</f>
        <v/>
      </c>
      <c r="P66" s="17" t="str">
        <f>IF(OR(E66&lt;&gt;"Preventive",NOT(ISNUMBER(J66))),"",IF(ISNUMBER(N66),IF(N66&lt;=J66,"On time","Late"),IF(J66&lt;TODAY(),"Late","Not due yet")))</f>
        <v/>
      </c>
    </row>
    <row r="67">
      <c r="A67" s="23" t="n"/>
      <c r="B67" s="25" t="n"/>
      <c r="C67" s="23" t="n"/>
      <c r="D67" s="17" t="str">
        <f>IF(C67="","",IFERROR(INDEX(Machines!$A$2:$A$201,MATCH(C67,Machines!$B$2:$B$201,0)),"Not in Machines"))</f>
        <v/>
      </c>
      <c r="E67" s="23" t="n"/>
      <c r="F67" s="22" t="n"/>
      <c r="G67" s="23" t="n"/>
      <c r="H67" s="23" t="n"/>
      <c r="I67" s="23" t="n"/>
      <c r="J67" s="25" t="n"/>
      <c r="K67" s="24" t="n"/>
      <c r="L67" s="31" t="n"/>
      <c r="M67" s="32" t="n"/>
      <c r="N67" s="25" t="n"/>
      <c r="O67" s="21" t="str">
        <f>IF(NOT(ISNUMBER(B67)),"",IF(ISNUMBER(N67),N67-B67,TODAY()-B67))</f>
        <v/>
      </c>
      <c r="P67" s="17" t="str">
        <f>IF(OR(E67&lt;&gt;"Preventive",NOT(ISNUMBER(J67))),"",IF(ISNUMBER(N67),IF(N67&lt;=J67,"On time","Late"),IF(J67&lt;TODAY(),"Late","Not due yet")))</f>
        <v/>
      </c>
    </row>
    <row r="68">
      <c r="A68" s="23" t="n"/>
      <c r="B68" s="25" t="n"/>
      <c r="C68" s="23" t="n"/>
      <c r="D68" s="17" t="str">
        <f>IF(C68="","",IFERROR(INDEX(Machines!$A$2:$A$201,MATCH(C68,Machines!$B$2:$B$201,0)),"Not in Machines"))</f>
        <v/>
      </c>
      <c r="E68" s="23" t="n"/>
      <c r="F68" s="22" t="n"/>
      <c r="G68" s="23" t="n"/>
      <c r="H68" s="23" t="n"/>
      <c r="I68" s="23" t="n"/>
      <c r="J68" s="25" t="n"/>
      <c r="K68" s="24" t="n"/>
      <c r="L68" s="31" t="n"/>
      <c r="M68" s="32" t="n"/>
      <c r="N68" s="25" t="n"/>
      <c r="O68" s="21" t="str">
        <f>IF(NOT(ISNUMBER(B68)),"",IF(ISNUMBER(N68),N68-B68,TODAY()-B68))</f>
        <v/>
      </c>
      <c r="P68" s="17" t="str">
        <f>IF(OR(E68&lt;&gt;"Preventive",NOT(ISNUMBER(J68))),"",IF(ISNUMBER(N68),IF(N68&lt;=J68,"On time","Late"),IF(J68&lt;TODAY(),"Late","Not due yet")))</f>
        <v/>
      </c>
    </row>
    <row r="69">
      <c r="A69" s="23" t="n"/>
      <c r="B69" s="25" t="n"/>
      <c r="C69" s="23" t="n"/>
      <c r="D69" s="17" t="str">
        <f>IF(C69="","",IFERROR(INDEX(Machines!$A$2:$A$201,MATCH(C69,Machines!$B$2:$B$201,0)),"Not in Machines"))</f>
        <v/>
      </c>
      <c r="E69" s="23" t="n"/>
      <c r="F69" s="22" t="n"/>
      <c r="G69" s="23" t="n"/>
      <c r="H69" s="23" t="n"/>
      <c r="I69" s="23" t="n"/>
      <c r="J69" s="25" t="n"/>
      <c r="K69" s="24" t="n"/>
      <c r="L69" s="31" t="n"/>
      <c r="M69" s="32" t="n"/>
      <c r="N69" s="25" t="n"/>
      <c r="O69" s="21" t="str">
        <f>IF(NOT(ISNUMBER(B69)),"",IF(ISNUMBER(N69),N69-B69,TODAY()-B69))</f>
        <v/>
      </c>
      <c r="P69" s="17" t="str">
        <f>IF(OR(E69&lt;&gt;"Preventive",NOT(ISNUMBER(J69))),"",IF(ISNUMBER(N69),IF(N69&lt;=J69,"On time","Late"),IF(J69&lt;TODAY(),"Late","Not due yet")))</f>
        <v/>
      </c>
    </row>
    <row r="70">
      <c r="A70" s="23" t="n"/>
      <c r="B70" s="25" t="n"/>
      <c r="C70" s="23" t="n"/>
      <c r="D70" s="17" t="str">
        <f>IF(C70="","",IFERROR(INDEX(Machines!$A$2:$A$201,MATCH(C70,Machines!$B$2:$B$201,0)),"Not in Machines"))</f>
        <v/>
      </c>
      <c r="E70" s="23" t="n"/>
      <c r="F70" s="22" t="n"/>
      <c r="G70" s="23" t="n"/>
      <c r="H70" s="23" t="n"/>
      <c r="I70" s="23" t="n"/>
      <c r="J70" s="25" t="n"/>
      <c r="K70" s="24" t="n"/>
      <c r="L70" s="31" t="n"/>
      <c r="M70" s="32" t="n"/>
      <c r="N70" s="25" t="n"/>
      <c r="O70" s="21" t="str">
        <f>IF(NOT(ISNUMBER(B70)),"",IF(ISNUMBER(N70),N70-B70,TODAY()-B70))</f>
        <v/>
      </c>
      <c r="P70" s="17" t="str">
        <f>IF(OR(E70&lt;&gt;"Preventive",NOT(ISNUMBER(J70))),"",IF(ISNUMBER(N70),IF(N70&lt;=J70,"On time","Late"),IF(J70&lt;TODAY(),"Late","Not due yet")))</f>
        <v/>
      </c>
    </row>
    <row r="71">
      <c r="A71" s="23" t="n"/>
      <c r="B71" s="25" t="n"/>
      <c r="C71" s="23" t="n"/>
      <c r="D71" s="17" t="str">
        <f>IF(C71="","",IFERROR(INDEX(Machines!$A$2:$A$201,MATCH(C71,Machines!$B$2:$B$201,0)),"Not in Machines"))</f>
        <v/>
      </c>
      <c r="E71" s="23" t="n"/>
      <c r="F71" s="22" t="n"/>
      <c r="G71" s="23" t="n"/>
      <c r="H71" s="23" t="n"/>
      <c r="I71" s="23" t="n"/>
      <c r="J71" s="25" t="n"/>
      <c r="K71" s="24" t="n"/>
      <c r="L71" s="31" t="n"/>
      <c r="M71" s="32" t="n"/>
      <c r="N71" s="25" t="n"/>
      <c r="O71" s="21" t="str">
        <f>IF(NOT(ISNUMBER(B71)),"",IF(ISNUMBER(N71),N71-B71,TODAY()-B71))</f>
        <v/>
      </c>
      <c r="P71" s="17" t="str">
        <f>IF(OR(E71&lt;&gt;"Preventive",NOT(ISNUMBER(J71))),"",IF(ISNUMBER(N71),IF(N71&lt;=J71,"On time","Late"),IF(J71&lt;TODAY(),"Late","Not due yet")))</f>
        <v/>
      </c>
    </row>
    <row r="72">
      <c r="A72" s="23" t="n"/>
      <c r="B72" s="25" t="n"/>
      <c r="C72" s="23" t="n"/>
      <c r="D72" s="17" t="str">
        <f>IF(C72="","",IFERROR(INDEX(Machines!$A$2:$A$201,MATCH(C72,Machines!$B$2:$B$201,0)),"Not in Machines"))</f>
        <v/>
      </c>
      <c r="E72" s="23" t="n"/>
      <c r="F72" s="22" t="n"/>
      <c r="G72" s="23" t="n"/>
      <c r="H72" s="23" t="n"/>
      <c r="I72" s="23" t="n"/>
      <c r="J72" s="25" t="n"/>
      <c r="K72" s="24" t="n"/>
      <c r="L72" s="31" t="n"/>
      <c r="M72" s="32" t="n"/>
      <c r="N72" s="25" t="n"/>
      <c r="O72" s="21" t="str">
        <f>IF(NOT(ISNUMBER(B72)),"",IF(ISNUMBER(N72),N72-B72,TODAY()-B72))</f>
        <v/>
      </c>
      <c r="P72" s="17" t="str">
        <f>IF(OR(E72&lt;&gt;"Preventive",NOT(ISNUMBER(J72))),"",IF(ISNUMBER(N72),IF(N72&lt;=J72,"On time","Late"),IF(J72&lt;TODAY(),"Late","Not due yet")))</f>
        <v/>
      </c>
    </row>
    <row r="73">
      <c r="A73" s="23" t="n"/>
      <c r="B73" s="25" t="n"/>
      <c r="C73" s="23" t="n"/>
      <c r="D73" s="17" t="str">
        <f>IF(C73="","",IFERROR(INDEX(Machines!$A$2:$A$201,MATCH(C73,Machines!$B$2:$B$201,0)),"Not in Machines"))</f>
        <v/>
      </c>
      <c r="E73" s="23" t="n"/>
      <c r="F73" s="22" t="n"/>
      <c r="G73" s="23" t="n"/>
      <c r="H73" s="23" t="n"/>
      <c r="I73" s="23" t="n"/>
      <c r="J73" s="25" t="n"/>
      <c r="K73" s="24" t="n"/>
      <c r="L73" s="31" t="n"/>
      <c r="M73" s="32" t="n"/>
      <c r="N73" s="25" t="n"/>
      <c r="O73" s="21" t="str">
        <f>IF(NOT(ISNUMBER(B73)),"",IF(ISNUMBER(N73),N73-B73,TODAY()-B73))</f>
        <v/>
      </c>
      <c r="P73" s="17" t="str">
        <f>IF(OR(E73&lt;&gt;"Preventive",NOT(ISNUMBER(J73))),"",IF(ISNUMBER(N73),IF(N73&lt;=J73,"On time","Late"),IF(J73&lt;TODAY(),"Late","Not due yet")))</f>
        <v/>
      </c>
    </row>
    <row r="74">
      <c r="A74" s="23" t="n"/>
      <c r="B74" s="25" t="n"/>
      <c r="C74" s="23" t="n"/>
      <c r="D74" s="17" t="str">
        <f>IF(C74="","",IFERROR(INDEX(Machines!$A$2:$A$201,MATCH(C74,Machines!$B$2:$B$201,0)),"Not in Machines"))</f>
        <v/>
      </c>
      <c r="E74" s="23" t="n"/>
      <c r="F74" s="22" t="n"/>
      <c r="G74" s="23" t="n"/>
      <c r="H74" s="23" t="n"/>
      <c r="I74" s="23" t="n"/>
      <c r="J74" s="25" t="n"/>
      <c r="K74" s="24" t="n"/>
      <c r="L74" s="31" t="n"/>
      <c r="M74" s="32" t="n"/>
      <c r="N74" s="25" t="n"/>
      <c r="O74" s="21" t="str">
        <f>IF(NOT(ISNUMBER(B74)),"",IF(ISNUMBER(N74),N74-B74,TODAY()-B74))</f>
        <v/>
      </c>
      <c r="P74" s="17" t="str">
        <f>IF(OR(E74&lt;&gt;"Preventive",NOT(ISNUMBER(J74))),"",IF(ISNUMBER(N74),IF(N74&lt;=J74,"On time","Late"),IF(J74&lt;TODAY(),"Late","Not due yet")))</f>
        <v/>
      </c>
    </row>
    <row r="75">
      <c r="A75" s="23" t="n"/>
      <c r="B75" s="25" t="n"/>
      <c r="C75" s="23" t="n"/>
      <c r="D75" s="17" t="str">
        <f>IF(C75="","",IFERROR(INDEX(Machines!$A$2:$A$201,MATCH(C75,Machines!$B$2:$B$201,0)),"Not in Machines"))</f>
        <v/>
      </c>
      <c r="E75" s="23" t="n"/>
      <c r="F75" s="22" t="n"/>
      <c r="G75" s="23" t="n"/>
      <c r="H75" s="23" t="n"/>
      <c r="I75" s="23" t="n"/>
      <c r="J75" s="25" t="n"/>
      <c r="K75" s="24" t="n"/>
      <c r="L75" s="31" t="n"/>
      <c r="M75" s="32" t="n"/>
      <c r="N75" s="25" t="n"/>
      <c r="O75" s="21" t="str">
        <f>IF(NOT(ISNUMBER(B75)),"",IF(ISNUMBER(N75),N75-B75,TODAY()-B75))</f>
        <v/>
      </c>
      <c r="P75" s="17" t="str">
        <f>IF(OR(E75&lt;&gt;"Preventive",NOT(ISNUMBER(J75))),"",IF(ISNUMBER(N75),IF(N75&lt;=J75,"On time","Late"),IF(J75&lt;TODAY(),"Late","Not due yet")))</f>
        <v/>
      </c>
    </row>
    <row r="76">
      <c r="A76" s="23" t="n"/>
      <c r="B76" s="25" t="n"/>
      <c r="C76" s="23" t="n"/>
      <c r="D76" s="17" t="str">
        <f>IF(C76="","",IFERROR(INDEX(Machines!$A$2:$A$201,MATCH(C76,Machines!$B$2:$B$201,0)),"Not in Machines"))</f>
        <v/>
      </c>
      <c r="E76" s="23" t="n"/>
      <c r="F76" s="22" t="n"/>
      <c r="G76" s="23" t="n"/>
      <c r="H76" s="23" t="n"/>
      <c r="I76" s="23" t="n"/>
      <c r="J76" s="25" t="n"/>
      <c r="K76" s="24" t="n"/>
      <c r="L76" s="31" t="n"/>
      <c r="M76" s="32" t="n"/>
      <c r="N76" s="25" t="n"/>
      <c r="O76" s="21" t="str">
        <f>IF(NOT(ISNUMBER(B76)),"",IF(ISNUMBER(N76),N76-B76,TODAY()-B76))</f>
        <v/>
      </c>
      <c r="P76" s="17" t="str">
        <f>IF(OR(E76&lt;&gt;"Preventive",NOT(ISNUMBER(J76))),"",IF(ISNUMBER(N76),IF(N76&lt;=J76,"On time","Late"),IF(J76&lt;TODAY(),"Late","Not due yet")))</f>
        <v/>
      </c>
    </row>
    <row r="77">
      <c r="A77" s="23" t="n"/>
      <c r="B77" s="25" t="n"/>
      <c r="C77" s="23" t="n"/>
      <c r="D77" s="17" t="str">
        <f>IF(C77="","",IFERROR(INDEX(Machines!$A$2:$A$201,MATCH(C77,Machines!$B$2:$B$201,0)),"Not in Machines"))</f>
        <v/>
      </c>
      <c r="E77" s="23" t="n"/>
      <c r="F77" s="22" t="n"/>
      <c r="G77" s="23" t="n"/>
      <c r="H77" s="23" t="n"/>
      <c r="I77" s="23" t="n"/>
      <c r="J77" s="25" t="n"/>
      <c r="K77" s="24" t="n"/>
      <c r="L77" s="31" t="n"/>
      <c r="M77" s="32" t="n"/>
      <c r="N77" s="25" t="n"/>
      <c r="O77" s="21" t="str">
        <f>IF(NOT(ISNUMBER(B77)),"",IF(ISNUMBER(N77),N77-B77,TODAY()-B77))</f>
        <v/>
      </c>
      <c r="P77" s="17" t="str">
        <f>IF(OR(E77&lt;&gt;"Preventive",NOT(ISNUMBER(J77))),"",IF(ISNUMBER(N77),IF(N77&lt;=J77,"On time","Late"),IF(J77&lt;TODAY(),"Late","Not due yet")))</f>
        <v/>
      </c>
    </row>
    <row r="78">
      <c r="A78" s="23" t="n"/>
      <c r="B78" s="25" t="n"/>
      <c r="C78" s="23" t="n"/>
      <c r="D78" s="17" t="str">
        <f>IF(C78="","",IFERROR(INDEX(Machines!$A$2:$A$201,MATCH(C78,Machines!$B$2:$B$201,0)),"Not in Machines"))</f>
        <v/>
      </c>
      <c r="E78" s="23" t="n"/>
      <c r="F78" s="22" t="n"/>
      <c r="G78" s="23" t="n"/>
      <c r="H78" s="23" t="n"/>
      <c r="I78" s="23" t="n"/>
      <c r="J78" s="25" t="n"/>
      <c r="K78" s="24" t="n"/>
      <c r="L78" s="31" t="n"/>
      <c r="M78" s="32" t="n"/>
      <c r="N78" s="25" t="n"/>
      <c r="O78" s="21" t="str">
        <f>IF(NOT(ISNUMBER(B78)),"",IF(ISNUMBER(N78),N78-B78,TODAY()-B78))</f>
        <v/>
      </c>
      <c r="P78" s="17" t="str">
        <f>IF(OR(E78&lt;&gt;"Preventive",NOT(ISNUMBER(J78))),"",IF(ISNUMBER(N78),IF(N78&lt;=J78,"On time","Late"),IF(J78&lt;TODAY(),"Late","Not due yet")))</f>
        <v/>
      </c>
    </row>
    <row r="79">
      <c r="A79" s="23" t="n"/>
      <c r="B79" s="25" t="n"/>
      <c r="C79" s="23" t="n"/>
      <c r="D79" s="17" t="str">
        <f>IF(C79="","",IFERROR(INDEX(Machines!$A$2:$A$201,MATCH(C79,Machines!$B$2:$B$201,0)),"Not in Machines"))</f>
        <v/>
      </c>
      <c r="E79" s="23" t="n"/>
      <c r="F79" s="22" t="n"/>
      <c r="G79" s="23" t="n"/>
      <c r="H79" s="23" t="n"/>
      <c r="I79" s="23" t="n"/>
      <c r="J79" s="25" t="n"/>
      <c r="K79" s="24" t="n"/>
      <c r="L79" s="31" t="n"/>
      <c r="M79" s="32" t="n"/>
      <c r="N79" s="25" t="n"/>
      <c r="O79" s="21" t="str">
        <f>IF(NOT(ISNUMBER(B79)),"",IF(ISNUMBER(N79),N79-B79,TODAY()-B79))</f>
        <v/>
      </c>
      <c r="P79" s="17" t="str">
        <f>IF(OR(E79&lt;&gt;"Preventive",NOT(ISNUMBER(J79))),"",IF(ISNUMBER(N79),IF(N79&lt;=J79,"On time","Late"),IF(J79&lt;TODAY(),"Late","Not due yet")))</f>
        <v/>
      </c>
    </row>
    <row r="80">
      <c r="A80" s="23" t="n"/>
      <c r="B80" s="25" t="n"/>
      <c r="C80" s="23" t="n"/>
      <c r="D80" s="17" t="str">
        <f>IF(C80="","",IFERROR(INDEX(Machines!$A$2:$A$201,MATCH(C80,Machines!$B$2:$B$201,0)),"Not in Machines"))</f>
        <v/>
      </c>
      <c r="E80" s="23" t="n"/>
      <c r="F80" s="22" t="n"/>
      <c r="G80" s="23" t="n"/>
      <c r="H80" s="23" t="n"/>
      <c r="I80" s="23" t="n"/>
      <c r="J80" s="25" t="n"/>
      <c r="K80" s="24" t="n"/>
      <c r="L80" s="31" t="n"/>
      <c r="M80" s="32" t="n"/>
      <c r="N80" s="25" t="n"/>
      <c r="O80" s="21" t="str">
        <f>IF(NOT(ISNUMBER(B80)),"",IF(ISNUMBER(N80),N80-B80,TODAY()-B80))</f>
        <v/>
      </c>
      <c r="P80" s="17" t="str">
        <f>IF(OR(E80&lt;&gt;"Preventive",NOT(ISNUMBER(J80))),"",IF(ISNUMBER(N80),IF(N80&lt;=J80,"On time","Late"),IF(J80&lt;TODAY(),"Late","Not due yet")))</f>
        <v/>
      </c>
    </row>
    <row r="81">
      <c r="A81" s="23" t="n"/>
      <c r="B81" s="25" t="n"/>
      <c r="C81" s="23" t="n"/>
      <c r="D81" s="17" t="str">
        <f>IF(C81="","",IFERROR(INDEX(Machines!$A$2:$A$201,MATCH(C81,Machines!$B$2:$B$201,0)),"Not in Machines"))</f>
        <v/>
      </c>
      <c r="E81" s="23" t="n"/>
      <c r="F81" s="22" t="n"/>
      <c r="G81" s="23" t="n"/>
      <c r="H81" s="23" t="n"/>
      <c r="I81" s="23" t="n"/>
      <c r="J81" s="25" t="n"/>
      <c r="K81" s="24" t="n"/>
      <c r="L81" s="31" t="n"/>
      <c r="M81" s="32" t="n"/>
      <c r="N81" s="25" t="n"/>
      <c r="O81" s="21" t="str">
        <f>IF(NOT(ISNUMBER(B81)),"",IF(ISNUMBER(N81),N81-B81,TODAY()-B81))</f>
        <v/>
      </c>
      <c r="P81" s="17" t="str">
        <f>IF(OR(E81&lt;&gt;"Preventive",NOT(ISNUMBER(J81))),"",IF(ISNUMBER(N81),IF(N81&lt;=J81,"On time","Late"),IF(J81&lt;TODAY(),"Late","Not due yet")))</f>
        <v/>
      </c>
    </row>
    <row r="82">
      <c r="A82" s="23" t="n"/>
      <c r="B82" s="25" t="n"/>
      <c r="C82" s="23" t="n"/>
      <c r="D82" s="17" t="str">
        <f>IF(C82="","",IFERROR(INDEX(Machines!$A$2:$A$201,MATCH(C82,Machines!$B$2:$B$201,0)),"Not in Machines"))</f>
        <v/>
      </c>
      <c r="E82" s="23" t="n"/>
      <c r="F82" s="22" t="n"/>
      <c r="G82" s="23" t="n"/>
      <c r="H82" s="23" t="n"/>
      <c r="I82" s="23" t="n"/>
      <c r="J82" s="25" t="n"/>
      <c r="K82" s="24" t="n"/>
      <c r="L82" s="31" t="n"/>
      <c r="M82" s="32" t="n"/>
      <c r="N82" s="25" t="n"/>
      <c r="O82" s="21" t="str">
        <f>IF(NOT(ISNUMBER(B82)),"",IF(ISNUMBER(N82),N82-B82,TODAY()-B82))</f>
        <v/>
      </c>
      <c r="P82" s="17" t="str">
        <f>IF(OR(E82&lt;&gt;"Preventive",NOT(ISNUMBER(J82))),"",IF(ISNUMBER(N82),IF(N82&lt;=J82,"On time","Late"),IF(J82&lt;TODAY(),"Late","Not due yet")))</f>
        <v/>
      </c>
    </row>
    <row r="83">
      <c r="A83" s="23" t="n"/>
      <c r="B83" s="25" t="n"/>
      <c r="C83" s="23" t="n"/>
      <c r="D83" s="17" t="str">
        <f>IF(C83="","",IFERROR(INDEX(Machines!$A$2:$A$201,MATCH(C83,Machines!$B$2:$B$201,0)),"Not in Machines"))</f>
        <v/>
      </c>
      <c r="E83" s="23" t="n"/>
      <c r="F83" s="22" t="n"/>
      <c r="G83" s="23" t="n"/>
      <c r="H83" s="23" t="n"/>
      <c r="I83" s="23" t="n"/>
      <c r="J83" s="25" t="n"/>
      <c r="K83" s="24" t="n"/>
      <c r="L83" s="31" t="n"/>
      <c r="M83" s="32" t="n"/>
      <c r="N83" s="25" t="n"/>
      <c r="O83" s="21" t="str">
        <f>IF(NOT(ISNUMBER(B83)),"",IF(ISNUMBER(N83),N83-B83,TODAY()-B83))</f>
        <v/>
      </c>
      <c r="P83" s="17" t="str">
        <f>IF(OR(E83&lt;&gt;"Preventive",NOT(ISNUMBER(J83))),"",IF(ISNUMBER(N83),IF(N83&lt;=J83,"On time","Late"),IF(J83&lt;TODAY(),"Late","Not due yet")))</f>
        <v/>
      </c>
    </row>
    <row r="84">
      <c r="A84" s="23" t="n"/>
      <c r="B84" s="25" t="n"/>
      <c r="C84" s="23" t="n"/>
      <c r="D84" s="17" t="str">
        <f>IF(C84="","",IFERROR(INDEX(Machines!$A$2:$A$201,MATCH(C84,Machines!$B$2:$B$201,0)),"Not in Machines"))</f>
        <v/>
      </c>
      <c r="E84" s="23" t="n"/>
      <c r="F84" s="22" t="n"/>
      <c r="G84" s="23" t="n"/>
      <c r="H84" s="23" t="n"/>
      <c r="I84" s="23" t="n"/>
      <c r="J84" s="25" t="n"/>
      <c r="K84" s="24" t="n"/>
      <c r="L84" s="31" t="n"/>
      <c r="M84" s="32" t="n"/>
      <c r="N84" s="25" t="n"/>
      <c r="O84" s="21" t="str">
        <f>IF(NOT(ISNUMBER(B84)),"",IF(ISNUMBER(N84),N84-B84,TODAY()-B84))</f>
        <v/>
      </c>
      <c r="P84" s="17" t="str">
        <f>IF(OR(E84&lt;&gt;"Preventive",NOT(ISNUMBER(J84))),"",IF(ISNUMBER(N84),IF(N84&lt;=J84,"On time","Late"),IF(J84&lt;TODAY(),"Late","Not due yet")))</f>
        <v/>
      </c>
    </row>
    <row r="85">
      <c r="A85" s="23" t="n"/>
      <c r="B85" s="25" t="n"/>
      <c r="C85" s="23" t="n"/>
      <c r="D85" s="17" t="str">
        <f>IF(C85="","",IFERROR(INDEX(Machines!$A$2:$A$201,MATCH(C85,Machines!$B$2:$B$201,0)),"Not in Machines"))</f>
        <v/>
      </c>
      <c r="E85" s="23" t="n"/>
      <c r="F85" s="22" t="n"/>
      <c r="G85" s="23" t="n"/>
      <c r="H85" s="23" t="n"/>
      <c r="I85" s="23" t="n"/>
      <c r="J85" s="25" t="n"/>
      <c r="K85" s="24" t="n"/>
      <c r="L85" s="31" t="n"/>
      <c r="M85" s="32" t="n"/>
      <c r="N85" s="25" t="n"/>
      <c r="O85" s="21" t="str">
        <f>IF(NOT(ISNUMBER(B85)),"",IF(ISNUMBER(N85),N85-B85,TODAY()-B85))</f>
        <v/>
      </c>
      <c r="P85" s="17" t="str">
        <f>IF(OR(E85&lt;&gt;"Preventive",NOT(ISNUMBER(J85))),"",IF(ISNUMBER(N85),IF(N85&lt;=J85,"On time","Late"),IF(J85&lt;TODAY(),"Late","Not due yet")))</f>
        <v/>
      </c>
    </row>
    <row r="86">
      <c r="A86" s="23" t="n"/>
      <c r="B86" s="25" t="n"/>
      <c r="C86" s="23" t="n"/>
      <c r="D86" s="17" t="str">
        <f>IF(C86="","",IFERROR(INDEX(Machines!$A$2:$A$201,MATCH(C86,Machines!$B$2:$B$201,0)),"Not in Machines"))</f>
        <v/>
      </c>
      <c r="E86" s="23" t="n"/>
      <c r="F86" s="22" t="n"/>
      <c r="G86" s="23" t="n"/>
      <c r="H86" s="23" t="n"/>
      <c r="I86" s="23" t="n"/>
      <c r="J86" s="25" t="n"/>
      <c r="K86" s="24" t="n"/>
      <c r="L86" s="31" t="n"/>
      <c r="M86" s="32" t="n"/>
      <c r="N86" s="25" t="n"/>
      <c r="O86" s="21" t="str">
        <f>IF(NOT(ISNUMBER(B86)),"",IF(ISNUMBER(N86),N86-B86,TODAY()-B86))</f>
        <v/>
      </c>
      <c r="P86" s="17" t="str">
        <f>IF(OR(E86&lt;&gt;"Preventive",NOT(ISNUMBER(J86))),"",IF(ISNUMBER(N86),IF(N86&lt;=J86,"On time","Late"),IF(J86&lt;TODAY(),"Late","Not due yet")))</f>
        <v/>
      </c>
    </row>
    <row r="87">
      <c r="A87" s="23" t="n"/>
      <c r="B87" s="25" t="n"/>
      <c r="C87" s="23" t="n"/>
      <c r="D87" s="17" t="str">
        <f>IF(C87="","",IFERROR(INDEX(Machines!$A$2:$A$201,MATCH(C87,Machines!$B$2:$B$201,0)),"Not in Machines"))</f>
        <v/>
      </c>
      <c r="E87" s="23" t="n"/>
      <c r="F87" s="22" t="n"/>
      <c r="G87" s="23" t="n"/>
      <c r="H87" s="23" t="n"/>
      <c r="I87" s="23" t="n"/>
      <c r="J87" s="25" t="n"/>
      <c r="K87" s="24" t="n"/>
      <c r="L87" s="31" t="n"/>
      <c r="M87" s="32" t="n"/>
      <c r="N87" s="25" t="n"/>
      <c r="O87" s="21" t="str">
        <f>IF(NOT(ISNUMBER(B87)),"",IF(ISNUMBER(N87),N87-B87,TODAY()-B87))</f>
        <v/>
      </c>
      <c r="P87" s="17" t="str">
        <f>IF(OR(E87&lt;&gt;"Preventive",NOT(ISNUMBER(J87))),"",IF(ISNUMBER(N87),IF(N87&lt;=J87,"On time","Late"),IF(J87&lt;TODAY(),"Late","Not due yet")))</f>
        <v/>
      </c>
    </row>
    <row r="88">
      <c r="A88" s="23" t="n"/>
      <c r="B88" s="25" t="n"/>
      <c r="C88" s="23" t="n"/>
      <c r="D88" s="17" t="str">
        <f>IF(C88="","",IFERROR(INDEX(Machines!$A$2:$A$201,MATCH(C88,Machines!$B$2:$B$201,0)),"Not in Machines"))</f>
        <v/>
      </c>
      <c r="E88" s="23" t="n"/>
      <c r="F88" s="22" t="n"/>
      <c r="G88" s="23" t="n"/>
      <c r="H88" s="23" t="n"/>
      <c r="I88" s="23" t="n"/>
      <c r="J88" s="25" t="n"/>
      <c r="K88" s="24" t="n"/>
      <c r="L88" s="31" t="n"/>
      <c r="M88" s="32" t="n"/>
      <c r="N88" s="25" t="n"/>
      <c r="O88" s="21" t="str">
        <f>IF(NOT(ISNUMBER(B88)),"",IF(ISNUMBER(N88),N88-B88,TODAY()-B88))</f>
        <v/>
      </c>
      <c r="P88" s="17" t="str">
        <f>IF(OR(E88&lt;&gt;"Preventive",NOT(ISNUMBER(J88))),"",IF(ISNUMBER(N88),IF(N88&lt;=J88,"On time","Late"),IF(J88&lt;TODAY(),"Late","Not due yet")))</f>
        <v/>
      </c>
    </row>
    <row r="89">
      <c r="A89" s="23" t="n"/>
      <c r="B89" s="25" t="n"/>
      <c r="C89" s="23" t="n"/>
      <c r="D89" s="17" t="str">
        <f>IF(C89="","",IFERROR(INDEX(Machines!$A$2:$A$201,MATCH(C89,Machines!$B$2:$B$201,0)),"Not in Machines"))</f>
        <v/>
      </c>
      <c r="E89" s="23" t="n"/>
      <c r="F89" s="22" t="n"/>
      <c r="G89" s="23" t="n"/>
      <c r="H89" s="23" t="n"/>
      <c r="I89" s="23" t="n"/>
      <c r="J89" s="25" t="n"/>
      <c r="K89" s="24" t="n"/>
      <c r="L89" s="31" t="n"/>
      <c r="M89" s="32" t="n"/>
      <c r="N89" s="25" t="n"/>
      <c r="O89" s="21" t="str">
        <f>IF(NOT(ISNUMBER(B89)),"",IF(ISNUMBER(N89),N89-B89,TODAY()-B89))</f>
        <v/>
      </c>
      <c r="P89" s="17" t="str">
        <f>IF(OR(E89&lt;&gt;"Preventive",NOT(ISNUMBER(J89))),"",IF(ISNUMBER(N89),IF(N89&lt;=J89,"On time","Late"),IF(J89&lt;TODAY(),"Late","Not due yet")))</f>
        <v/>
      </c>
    </row>
    <row r="90">
      <c r="A90" s="23" t="n"/>
      <c r="B90" s="25" t="n"/>
      <c r="C90" s="23" t="n"/>
      <c r="D90" s="17" t="str">
        <f>IF(C90="","",IFERROR(INDEX(Machines!$A$2:$A$201,MATCH(C90,Machines!$B$2:$B$201,0)),"Not in Machines"))</f>
        <v/>
      </c>
      <c r="E90" s="23" t="n"/>
      <c r="F90" s="22" t="n"/>
      <c r="G90" s="23" t="n"/>
      <c r="H90" s="23" t="n"/>
      <c r="I90" s="23" t="n"/>
      <c r="J90" s="25" t="n"/>
      <c r="K90" s="24" t="n"/>
      <c r="L90" s="31" t="n"/>
      <c r="M90" s="32" t="n"/>
      <c r="N90" s="25" t="n"/>
      <c r="O90" s="21" t="str">
        <f>IF(NOT(ISNUMBER(B90)),"",IF(ISNUMBER(N90),N90-B90,TODAY()-B90))</f>
        <v/>
      </c>
      <c r="P90" s="17" t="str">
        <f>IF(OR(E90&lt;&gt;"Preventive",NOT(ISNUMBER(J90))),"",IF(ISNUMBER(N90),IF(N90&lt;=J90,"On time","Late"),IF(J90&lt;TODAY(),"Late","Not due yet")))</f>
        <v/>
      </c>
    </row>
    <row r="91">
      <c r="A91" s="23" t="n"/>
      <c r="B91" s="25" t="n"/>
      <c r="C91" s="23" t="n"/>
      <c r="D91" s="17" t="str">
        <f>IF(C91="","",IFERROR(INDEX(Machines!$A$2:$A$201,MATCH(C91,Machines!$B$2:$B$201,0)),"Not in Machines"))</f>
        <v/>
      </c>
      <c r="E91" s="23" t="n"/>
      <c r="F91" s="22" t="n"/>
      <c r="G91" s="23" t="n"/>
      <c r="H91" s="23" t="n"/>
      <c r="I91" s="23" t="n"/>
      <c r="J91" s="25" t="n"/>
      <c r="K91" s="24" t="n"/>
      <c r="L91" s="31" t="n"/>
      <c r="M91" s="32" t="n"/>
      <c r="N91" s="25" t="n"/>
      <c r="O91" s="21" t="str">
        <f>IF(NOT(ISNUMBER(B91)),"",IF(ISNUMBER(N91),N91-B91,TODAY()-B91))</f>
        <v/>
      </c>
      <c r="P91" s="17" t="str">
        <f>IF(OR(E91&lt;&gt;"Preventive",NOT(ISNUMBER(J91))),"",IF(ISNUMBER(N91),IF(N91&lt;=J91,"On time","Late"),IF(J91&lt;TODAY(),"Late","Not due yet")))</f>
        <v/>
      </c>
    </row>
    <row r="92">
      <c r="A92" s="23" t="n"/>
      <c r="B92" s="25" t="n"/>
      <c r="C92" s="23" t="n"/>
      <c r="D92" s="17" t="str">
        <f>IF(C92="","",IFERROR(INDEX(Machines!$A$2:$A$201,MATCH(C92,Machines!$B$2:$B$201,0)),"Not in Machines"))</f>
        <v/>
      </c>
      <c r="E92" s="23" t="n"/>
      <c r="F92" s="22" t="n"/>
      <c r="G92" s="23" t="n"/>
      <c r="H92" s="23" t="n"/>
      <c r="I92" s="23" t="n"/>
      <c r="J92" s="25" t="n"/>
      <c r="K92" s="24" t="n"/>
      <c r="L92" s="31" t="n"/>
      <c r="M92" s="32" t="n"/>
      <c r="N92" s="25" t="n"/>
      <c r="O92" s="21" t="str">
        <f>IF(NOT(ISNUMBER(B92)),"",IF(ISNUMBER(N92),N92-B92,TODAY()-B92))</f>
        <v/>
      </c>
      <c r="P92" s="17" t="str">
        <f>IF(OR(E92&lt;&gt;"Preventive",NOT(ISNUMBER(J92))),"",IF(ISNUMBER(N92),IF(N92&lt;=J92,"On time","Late"),IF(J92&lt;TODAY(),"Late","Not due yet")))</f>
        <v/>
      </c>
    </row>
    <row r="93">
      <c r="A93" s="23" t="n"/>
      <c r="B93" s="25" t="n"/>
      <c r="C93" s="23" t="n"/>
      <c r="D93" s="17" t="str">
        <f>IF(C93="","",IFERROR(INDEX(Machines!$A$2:$A$201,MATCH(C93,Machines!$B$2:$B$201,0)),"Not in Machines"))</f>
        <v/>
      </c>
      <c r="E93" s="23" t="n"/>
      <c r="F93" s="22" t="n"/>
      <c r="G93" s="23" t="n"/>
      <c r="H93" s="23" t="n"/>
      <c r="I93" s="23" t="n"/>
      <c r="J93" s="25" t="n"/>
      <c r="K93" s="24" t="n"/>
      <c r="L93" s="31" t="n"/>
      <c r="M93" s="32" t="n"/>
      <c r="N93" s="25" t="n"/>
      <c r="O93" s="21" t="str">
        <f>IF(NOT(ISNUMBER(B93)),"",IF(ISNUMBER(N93),N93-B93,TODAY()-B93))</f>
        <v/>
      </c>
      <c r="P93" s="17" t="str">
        <f>IF(OR(E93&lt;&gt;"Preventive",NOT(ISNUMBER(J93))),"",IF(ISNUMBER(N93),IF(N93&lt;=J93,"On time","Late"),IF(J93&lt;TODAY(),"Late","Not due yet")))</f>
        <v/>
      </c>
    </row>
    <row r="94">
      <c r="A94" s="23" t="n"/>
      <c r="B94" s="25" t="n"/>
      <c r="C94" s="23" t="n"/>
      <c r="D94" s="17" t="str">
        <f>IF(C94="","",IFERROR(INDEX(Machines!$A$2:$A$201,MATCH(C94,Machines!$B$2:$B$201,0)),"Not in Machines"))</f>
        <v/>
      </c>
      <c r="E94" s="23" t="n"/>
      <c r="F94" s="22" t="n"/>
      <c r="G94" s="23" t="n"/>
      <c r="H94" s="23" t="n"/>
      <c r="I94" s="23" t="n"/>
      <c r="J94" s="25" t="n"/>
      <c r="K94" s="24" t="n"/>
      <c r="L94" s="31" t="n"/>
      <c r="M94" s="32" t="n"/>
      <c r="N94" s="25" t="n"/>
      <c r="O94" s="21" t="str">
        <f>IF(NOT(ISNUMBER(B94)),"",IF(ISNUMBER(N94),N94-B94,TODAY()-B94))</f>
        <v/>
      </c>
      <c r="P94" s="17" t="str">
        <f>IF(OR(E94&lt;&gt;"Preventive",NOT(ISNUMBER(J94))),"",IF(ISNUMBER(N94),IF(N94&lt;=J94,"On time","Late"),IF(J94&lt;TODAY(),"Late","Not due yet")))</f>
        <v/>
      </c>
    </row>
    <row r="95">
      <c r="A95" s="23" t="n"/>
      <c r="B95" s="25" t="n"/>
      <c r="C95" s="23" t="n"/>
      <c r="D95" s="17" t="str">
        <f>IF(C95="","",IFERROR(INDEX(Machines!$A$2:$A$201,MATCH(C95,Machines!$B$2:$B$201,0)),"Not in Machines"))</f>
        <v/>
      </c>
      <c r="E95" s="23" t="n"/>
      <c r="F95" s="22" t="n"/>
      <c r="G95" s="23" t="n"/>
      <c r="H95" s="23" t="n"/>
      <c r="I95" s="23" t="n"/>
      <c r="J95" s="25" t="n"/>
      <c r="K95" s="24" t="n"/>
      <c r="L95" s="31" t="n"/>
      <c r="M95" s="32" t="n"/>
      <c r="N95" s="25" t="n"/>
      <c r="O95" s="21" t="str">
        <f>IF(NOT(ISNUMBER(B95)),"",IF(ISNUMBER(N95),N95-B95,TODAY()-B95))</f>
        <v/>
      </c>
      <c r="P95" s="17" t="str">
        <f>IF(OR(E95&lt;&gt;"Preventive",NOT(ISNUMBER(J95))),"",IF(ISNUMBER(N95),IF(N95&lt;=J95,"On time","Late"),IF(J95&lt;TODAY(),"Late","Not due yet")))</f>
        <v/>
      </c>
    </row>
    <row r="96">
      <c r="A96" s="23" t="n"/>
      <c r="B96" s="25" t="n"/>
      <c r="C96" s="23" t="n"/>
      <c r="D96" s="17" t="str">
        <f>IF(C96="","",IFERROR(INDEX(Machines!$A$2:$A$201,MATCH(C96,Machines!$B$2:$B$201,0)),"Not in Machines"))</f>
        <v/>
      </c>
      <c r="E96" s="23" t="n"/>
      <c r="F96" s="22" t="n"/>
      <c r="G96" s="23" t="n"/>
      <c r="H96" s="23" t="n"/>
      <c r="I96" s="23" t="n"/>
      <c r="J96" s="25" t="n"/>
      <c r="K96" s="24" t="n"/>
      <c r="L96" s="31" t="n"/>
      <c r="M96" s="32" t="n"/>
      <c r="N96" s="25" t="n"/>
      <c r="O96" s="21" t="str">
        <f>IF(NOT(ISNUMBER(B96)),"",IF(ISNUMBER(N96),N96-B96,TODAY()-B96))</f>
        <v/>
      </c>
      <c r="P96" s="17" t="str">
        <f>IF(OR(E96&lt;&gt;"Preventive",NOT(ISNUMBER(J96))),"",IF(ISNUMBER(N96),IF(N96&lt;=J96,"On time","Late"),IF(J96&lt;TODAY(),"Late","Not due yet")))</f>
        <v/>
      </c>
    </row>
    <row r="97">
      <c r="A97" s="23" t="n"/>
      <c r="B97" s="25" t="n"/>
      <c r="C97" s="23" t="n"/>
      <c r="D97" s="17" t="str">
        <f>IF(C97="","",IFERROR(INDEX(Machines!$A$2:$A$201,MATCH(C97,Machines!$B$2:$B$201,0)),"Not in Machines"))</f>
        <v/>
      </c>
      <c r="E97" s="23" t="n"/>
      <c r="F97" s="22" t="n"/>
      <c r="G97" s="23" t="n"/>
      <c r="H97" s="23" t="n"/>
      <c r="I97" s="23" t="n"/>
      <c r="J97" s="25" t="n"/>
      <c r="K97" s="24" t="n"/>
      <c r="L97" s="31" t="n"/>
      <c r="M97" s="32" t="n"/>
      <c r="N97" s="25" t="n"/>
      <c r="O97" s="21" t="str">
        <f>IF(NOT(ISNUMBER(B97)),"",IF(ISNUMBER(N97),N97-B97,TODAY()-B97))</f>
        <v/>
      </c>
      <c r="P97" s="17" t="str">
        <f>IF(OR(E97&lt;&gt;"Preventive",NOT(ISNUMBER(J97))),"",IF(ISNUMBER(N97),IF(N97&lt;=J97,"On time","Late"),IF(J97&lt;TODAY(),"Late","Not due yet")))</f>
        <v/>
      </c>
    </row>
    <row r="98">
      <c r="A98" s="23" t="n"/>
      <c r="B98" s="25" t="n"/>
      <c r="C98" s="23" t="n"/>
      <c r="D98" s="17" t="str">
        <f>IF(C98="","",IFERROR(INDEX(Machines!$A$2:$A$201,MATCH(C98,Machines!$B$2:$B$201,0)),"Not in Machines"))</f>
        <v/>
      </c>
      <c r="E98" s="23" t="n"/>
      <c r="F98" s="22" t="n"/>
      <c r="G98" s="23" t="n"/>
      <c r="H98" s="23" t="n"/>
      <c r="I98" s="23" t="n"/>
      <c r="J98" s="25" t="n"/>
      <c r="K98" s="24" t="n"/>
      <c r="L98" s="31" t="n"/>
      <c r="M98" s="32" t="n"/>
      <c r="N98" s="25" t="n"/>
      <c r="O98" s="21" t="str">
        <f>IF(NOT(ISNUMBER(B98)),"",IF(ISNUMBER(N98),N98-B98,TODAY()-B98))</f>
        <v/>
      </c>
      <c r="P98" s="17" t="str">
        <f>IF(OR(E98&lt;&gt;"Preventive",NOT(ISNUMBER(J98))),"",IF(ISNUMBER(N98),IF(N98&lt;=J98,"On time","Late"),IF(J98&lt;TODAY(),"Late","Not due yet")))</f>
        <v/>
      </c>
    </row>
    <row r="99">
      <c r="A99" s="23" t="n"/>
      <c r="B99" s="25" t="n"/>
      <c r="C99" s="23" t="n"/>
      <c r="D99" s="17" t="str">
        <f>IF(C99="","",IFERROR(INDEX(Machines!$A$2:$A$201,MATCH(C99,Machines!$B$2:$B$201,0)),"Not in Machines"))</f>
        <v/>
      </c>
      <c r="E99" s="23" t="n"/>
      <c r="F99" s="22" t="n"/>
      <c r="G99" s="23" t="n"/>
      <c r="H99" s="23" t="n"/>
      <c r="I99" s="23" t="n"/>
      <c r="J99" s="25" t="n"/>
      <c r="K99" s="24" t="n"/>
      <c r="L99" s="31" t="n"/>
      <c r="M99" s="32" t="n"/>
      <c r="N99" s="25" t="n"/>
      <c r="O99" s="21" t="str">
        <f>IF(NOT(ISNUMBER(B99)),"",IF(ISNUMBER(N99),N99-B99,TODAY()-B99))</f>
        <v/>
      </c>
      <c r="P99" s="17" t="str">
        <f>IF(OR(E99&lt;&gt;"Preventive",NOT(ISNUMBER(J99))),"",IF(ISNUMBER(N99),IF(N99&lt;=J99,"On time","Late"),IF(J99&lt;TODAY(),"Late","Not due yet")))</f>
        <v/>
      </c>
    </row>
    <row r="100">
      <c r="A100" s="23" t="n"/>
      <c r="B100" s="25" t="n"/>
      <c r="C100" s="23" t="n"/>
      <c r="D100" s="17" t="str">
        <f>IF(C100="","",IFERROR(INDEX(Machines!$A$2:$A$201,MATCH(C100,Machines!$B$2:$B$201,0)),"Not in Machines"))</f>
        <v/>
      </c>
      <c r="E100" s="23" t="n"/>
      <c r="F100" s="22" t="n"/>
      <c r="G100" s="23" t="n"/>
      <c r="H100" s="23" t="n"/>
      <c r="I100" s="23" t="n"/>
      <c r="J100" s="25" t="n"/>
      <c r="K100" s="24" t="n"/>
      <c r="L100" s="31" t="n"/>
      <c r="M100" s="32" t="n"/>
      <c r="N100" s="25" t="n"/>
      <c r="O100" s="21" t="str">
        <f>IF(NOT(ISNUMBER(B100)),"",IF(ISNUMBER(N100),N100-B100,TODAY()-B100))</f>
        <v/>
      </c>
      <c r="P100" s="17" t="str">
        <f>IF(OR(E100&lt;&gt;"Preventive",NOT(ISNUMBER(J100))),"",IF(ISNUMBER(N100),IF(N100&lt;=J100,"On time","Late"),IF(J100&lt;TODAY(),"Late","Not due yet")))</f>
        <v/>
      </c>
    </row>
    <row r="101">
      <c r="A101" s="23" t="n"/>
      <c r="B101" s="25" t="n"/>
      <c r="C101" s="23" t="n"/>
      <c r="D101" s="17" t="str">
        <f>IF(C101="","",IFERROR(INDEX(Machines!$A$2:$A$201,MATCH(C101,Machines!$B$2:$B$201,0)),"Not in Machines"))</f>
        <v/>
      </c>
      <c r="E101" s="23" t="n"/>
      <c r="F101" s="22" t="n"/>
      <c r="G101" s="23" t="n"/>
      <c r="H101" s="23" t="n"/>
      <c r="I101" s="23" t="n"/>
      <c r="J101" s="25" t="n"/>
      <c r="K101" s="24" t="n"/>
      <c r="L101" s="31" t="n"/>
      <c r="M101" s="32" t="n"/>
      <c r="N101" s="25" t="n"/>
      <c r="O101" s="21" t="str">
        <f>IF(NOT(ISNUMBER(B101)),"",IF(ISNUMBER(N101),N101-B101,TODAY()-B101))</f>
        <v/>
      </c>
      <c r="P101" s="17" t="str">
        <f>IF(OR(E101&lt;&gt;"Preventive",NOT(ISNUMBER(J101))),"",IF(ISNUMBER(N101),IF(N101&lt;=J101,"On time","Late"),IF(J101&lt;TODAY(),"Late","Not due yet")))</f>
        <v/>
      </c>
    </row>
    <row r="102">
      <c r="A102" s="23" t="n"/>
      <c r="B102" s="25" t="n"/>
      <c r="C102" s="23" t="n"/>
      <c r="D102" s="17" t="str">
        <f>IF(C102="","",IFERROR(INDEX(Machines!$A$2:$A$201,MATCH(C102,Machines!$B$2:$B$201,0)),"Not in Machines"))</f>
        <v/>
      </c>
      <c r="E102" s="23" t="n"/>
      <c r="F102" s="22" t="n"/>
      <c r="G102" s="23" t="n"/>
      <c r="H102" s="23" t="n"/>
      <c r="I102" s="23" t="n"/>
      <c r="J102" s="25" t="n"/>
      <c r="K102" s="24" t="n"/>
      <c r="L102" s="31" t="n"/>
      <c r="M102" s="32" t="n"/>
      <c r="N102" s="25" t="n"/>
      <c r="O102" s="21" t="str">
        <f>IF(NOT(ISNUMBER(B102)),"",IF(ISNUMBER(N102),N102-B102,TODAY()-B102))</f>
        <v/>
      </c>
      <c r="P102" s="17" t="str">
        <f>IF(OR(E102&lt;&gt;"Preventive",NOT(ISNUMBER(J102))),"",IF(ISNUMBER(N102),IF(N102&lt;=J102,"On time","Late"),IF(J102&lt;TODAY(),"Late","Not due yet")))</f>
        <v/>
      </c>
    </row>
    <row r="103">
      <c r="A103" s="23" t="n"/>
      <c r="B103" s="25" t="n"/>
      <c r="C103" s="23" t="n"/>
      <c r="D103" s="17" t="str">
        <f>IF(C103="","",IFERROR(INDEX(Machines!$A$2:$A$201,MATCH(C103,Machines!$B$2:$B$201,0)),"Not in Machines"))</f>
        <v/>
      </c>
      <c r="E103" s="23" t="n"/>
      <c r="F103" s="22" t="n"/>
      <c r="G103" s="23" t="n"/>
      <c r="H103" s="23" t="n"/>
      <c r="I103" s="23" t="n"/>
      <c r="J103" s="25" t="n"/>
      <c r="K103" s="24" t="n"/>
      <c r="L103" s="31" t="n"/>
      <c r="M103" s="32" t="n"/>
      <c r="N103" s="25" t="n"/>
      <c r="O103" s="21" t="str">
        <f>IF(NOT(ISNUMBER(B103)),"",IF(ISNUMBER(N103),N103-B103,TODAY()-B103))</f>
        <v/>
      </c>
      <c r="P103" s="17" t="str">
        <f>IF(OR(E103&lt;&gt;"Preventive",NOT(ISNUMBER(J103))),"",IF(ISNUMBER(N103),IF(N103&lt;=J103,"On time","Late"),IF(J103&lt;TODAY(),"Late","Not due yet")))</f>
        <v/>
      </c>
    </row>
    <row r="104">
      <c r="A104" s="23" t="n"/>
      <c r="B104" s="25" t="n"/>
      <c r="C104" s="23" t="n"/>
      <c r="D104" s="17" t="str">
        <f>IF(C104="","",IFERROR(INDEX(Machines!$A$2:$A$201,MATCH(C104,Machines!$B$2:$B$201,0)),"Not in Machines"))</f>
        <v/>
      </c>
      <c r="E104" s="23" t="n"/>
      <c r="F104" s="22" t="n"/>
      <c r="G104" s="23" t="n"/>
      <c r="H104" s="23" t="n"/>
      <c r="I104" s="23" t="n"/>
      <c r="J104" s="25" t="n"/>
      <c r="K104" s="24" t="n"/>
      <c r="L104" s="31" t="n"/>
      <c r="M104" s="32" t="n"/>
      <c r="N104" s="25" t="n"/>
      <c r="O104" s="21" t="str">
        <f>IF(NOT(ISNUMBER(B104)),"",IF(ISNUMBER(N104),N104-B104,TODAY()-B104))</f>
        <v/>
      </c>
      <c r="P104" s="17" t="str">
        <f>IF(OR(E104&lt;&gt;"Preventive",NOT(ISNUMBER(J104))),"",IF(ISNUMBER(N104),IF(N104&lt;=J104,"On time","Late"),IF(J104&lt;TODAY(),"Late","Not due yet")))</f>
        <v/>
      </c>
    </row>
    <row r="105">
      <c r="A105" s="23" t="n"/>
      <c r="B105" s="25" t="n"/>
      <c r="C105" s="23" t="n"/>
      <c r="D105" s="17" t="str">
        <f>IF(C105="","",IFERROR(INDEX(Machines!$A$2:$A$201,MATCH(C105,Machines!$B$2:$B$201,0)),"Not in Machines"))</f>
        <v/>
      </c>
      <c r="E105" s="23" t="n"/>
      <c r="F105" s="22" t="n"/>
      <c r="G105" s="23" t="n"/>
      <c r="H105" s="23" t="n"/>
      <c r="I105" s="23" t="n"/>
      <c r="J105" s="25" t="n"/>
      <c r="K105" s="24" t="n"/>
      <c r="L105" s="31" t="n"/>
      <c r="M105" s="32" t="n"/>
      <c r="N105" s="25" t="n"/>
      <c r="O105" s="21" t="str">
        <f>IF(NOT(ISNUMBER(B105)),"",IF(ISNUMBER(N105),N105-B105,TODAY()-B105))</f>
        <v/>
      </c>
      <c r="P105" s="17" t="str">
        <f>IF(OR(E105&lt;&gt;"Preventive",NOT(ISNUMBER(J105))),"",IF(ISNUMBER(N105),IF(N105&lt;=J105,"On time","Late"),IF(J105&lt;TODAY(),"Late","Not due yet")))</f>
        <v/>
      </c>
    </row>
    <row r="106">
      <c r="A106" s="23" t="n"/>
      <c r="B106" s="25" t="n"/>
      <c r="C106" s="23" t="n"/>
      <c r="D106" s="17" t="str">
        <f>IF(C106="","",IFERROR(INDEX(Machines!$A$2:$A$201,MATCH(C106,Machines!$B$2:$B$201,0)),"Not in Machines"))</f>
        <v/>
      </c>
      <c r="E106" s="23" t="n"/>
      <c r="F106" s="22" t="n"/>
      <c r="G106" s="23" t="n"/>
      <c r="H106" s="23" t="n"/>
      <c r="I106" s="23" t="n"/>
      <c r="J106" s="25" t="n"/>
      <c r="K106" s="24" t="n"/>
      <c r="L106" s="31" t="n"/>
      <c r="M106" s="32" t="n"/>
      <c r="N106" s="25" t="n"/>
      <c r="O106" s="21" t="str">
        <f>IF(NOT(ISNUMBER(B106)),"",IF(ISNUMBER(N106),N106-B106,TODAY()-B106))</f>
        <v/>
      </c>
      <c r="P106" s="17" t="str">
        <f>IF(OR(E106&lt;&gt;"Preventive",NOT(ISNUMBER(J106))),"",IF(ISNUMBER(N106),IF(N106&lt;=J106,"On time","Late"),IF(J106&lt;TODAY(),"Late","Not due yet")))</f>
        <v/>
      </c>
    </row>
    <row r="107">
      <c r="A107" s="23" t="n"/>
      <c r="B107" s="25" t="n"/>
      <c r="C107" s="23" t="n"/>
      <c r="D107" s="17" t="str">
        <f>IF(C107="","",IFERROR(INDEX(Machines!$A$2:$A$201,MATCH(C107,Machines!$B$2:$B$201,0)),"Not in Machines"))</f>
        <v/>
      </c>
      <c r="E107" s="23" t="n"/>
      <c r="F107" s="22" t="n"/>
      <c r="G107" s="23" t="n"/>
      <c r="H107" s="23" t="n"/>
      <c r="I107" s="23" t="n"/>
      <c r="J107" s="25" t="n"/>
      <c r="K107" s="24" t="n"/>
      <c r="L107" s="31" t="n"/>
      <c r="M107" s="32" t="n"/>
      <c r="N107" s="25" t="n"/>
      <c r="O107" s="21" t="str">
        <f>IF(NOT(ISNUMBER(B107)),"",IF(ISNUMBER(N107),N107-B107,TODAY()-B107))</f>
        <v/>
      </c>
      <c r="P107" s="17" t="str">
        <f>IF(OR(E107&lt;&gt;"Preventive",NOT(ISNUMBER(J107))),"",IF(ISNUMBER(N107),IF(N107&lt;=J107,"On time","Late"),IF(J107&lt;TODAY(),"Late","Not due yet")))</f>
        <v/>
      </c>
    </row>
    <row r="108">
      <c r="A108" s="23" t="n"/>
      <c r="B108" s="25" t="n"/>
      <c r="C108" s="23" t="n"/>
      <c r="D108" s="17" t="str">
        <f>IF(C108="","",IFERROR(INDEX(Machines!$A$2:$A$201,MATCH(C108,Machines!$B$2:$B$201,0)),"Not in Machines"))</f>
        <v/>
      </c>
      <c r="E108" s="23" t="n"/>
      <c r="F108" s="22" t="n"/>
      <c r="G108" s="23" t="n"/>
      <c r="H108" s="23" t="n"/>
      <c r="I108" s="23" t="n"/>
      <c r="J108" s="25" t="n"/>
      <c r="K108" s="24" t="n"/>
      <c r="L108" s="31" t="n"/>
      <c r="M108" s="32" t="n"/>
      <c r="N108" s="25" t="n"/>
      <c r="O108" s="21" t="str">
        <f>IF(NOT(ISNUMBER(B108)),"",IF(ISNUMBER(N108),N108-B108,TODAY()-B108))</f>
        <v/>
      </c>
      <c r="P108" s="17" t="str">
        <f>IF(OR(E108&lt;&gt;"Preventive",NOT(ISNUMBER(J108))),"",IF(ISNUMBER(N108),IF(N108&lt;=J108,"On time","Late"),IF(J108&lt;TODAY(),"Late","Not due yet")))</f>
        <v/>
      </c>
    </row>
    <row r="109">
      <c r="A109" s="23" t="n"/>
      <c r="B109" s="25" t="n"/>
      <c r="C109" s="23" t="n"/>
      <c r="D109" s="17" t="str">
        <f>IF(C109="","",IFERROR(INDEX(Machines!$A$2:$A$201,MATCH(C109,Machines!$B$2:$B$201,0)),"Not in Machines"))</f>
        <v/>
      </c>
      <c r="E109" s="23" t="n"/>
      <c r="F109" s="22" t="n"/>
      <c r="G109" s="23" t="n"/>
      <c r="H109" s="23" t="n"/>
      <c r="I109" s="23" t="n"/>
      <c r="J109" s="25" t="n"/>
      <c r="K109" s="24" t="n"/>
      <c r="L109" s="31" t="n"/>
      <c r="M109" s="32" t="n"/>
      <c r="N109" s="25" t="n"/>
      <c r="O109" s="21" t="str">
        <f>IF(NOT(ISNUMBER(B109)),"",IF(ISNUMBER(N109),N109-B109,TODAY()-B109))</f>
        <v/>
      </c>
      <c r="P109" s="17" t="str">
        <f>IF(OR(E109&lt;&gt;"Preventive",NOT(ISNUMBER(J109))),"",IF(ISNUMBER(N109),IF(N109&lt;=J109,"On time","Late"),IF(J109&lt;TODAY(),"Late","Not due yet")))</f>
        <v/>
      </c>
    </row>
    <row r="110">
      <c r="A110" s="23" t="n"/>
      <c r="B110" s="25" t="n"/>
      <c r="C110" s="23" t="n"/>
      <c r="D110" s="17" t="str">
        <f>IF(C110="","",IFERROR(INDEX(Machines!$A$2:$A$201,MATCH(C110,Machines!$B$2:$B$201,0)),"Not in Machines"))</f>
        <v/>
      </c>
      <c r="E110" s="23" t="n"/>
      <c r="F110" s="22" t="n"/>
      <c r="G110" s="23" t="n"/>
      <c r="H110" s="23" t="n"/>
      <c r="I110" s="23" t="n"/>
      <c r="J110" s="25" t="n"/>
      <c r="K110" s="24" t="n"/>
      <c r="L110" s="31" t="n"/>
      <c r="M110" s="32" t="n"/>
      <c r="N110" s="25" t="n"/>
      <c r="O110" s="21" t="str">
        <f>IF(NOT(ISNUMBER(B110)),"",IF(ISNUMBER(N110),N110-B110,TODAY()-B110))</f>
        <v/>
      </c>
      <c r="P110" s="17" t="str">
        <f>IF(OR(E110&lt;&gt;"Preventive",NOT(ISNUMBER(J110))),"",IF(ISNUMBER(N110),IF(N110&lt;=J110,"On time","Late"),IF(J110&lt;TODAY(),"Late","Not due yet")))</f>
        <v/>
      </c>
    </row>
    <row r="111">
      <c r="A111" s="23" t="n"/>
      <c r="B111" s="25" t="n"/>
      <c r="C111" s="23" t="n"/>
      <c r="D111" s="17" t="str">
        <f>IF(C111="","",IFERROR(INDEX(Machines!$A$2:$A$201,MATCH(C111,Machines!$B$2:$B$201,0)),"Not in Machines"))</f>
        <v/>
      </c>
      <c r="E111" s="23" t="n"/>
      <c r="F111" s="22" t="n"/>
      <c r="G111" s="23" t="n"/>
      <c r="H111" s="23" t="n"/>
      <c r="I111" s="23" t="n"/>
      <c r="J111" s="25" t="n"/>
      <c r="K111" s="24" t="n"/>
      <c r="L111" s="31" t="n"/>
      <c r="M111" s="32" t="n"/>
      <c r="N111" s="25" t="n"/>
      <c r="O111" s="21" t="str">
        <f>IF(NOT(ISNUMBER(B111)),"",IF(ISNUMBER(N111),N111-B111,TODAY()-B111))</f>
        <v/>
      </c>
      <c r="P111" s="17" t="str">
        <f>IF(OR(E111&lt;&gt;"Preventive",NOT(ISNUMBER(J111))),"",IF(ISNUMBER(N111),IF(N111&lt;=J111,"On time","Late"),IF(J111&lt;TODAY(),"Late","Not due yet")))</f>
        <v/>
      </c>
    </row>
    <row r="112">
      <c r="A112" s="23" t="n"/>
      <c r="B112" s="25" t="n"/>
      <c r="C112" s="23" t="n"/>
      <c r="D112" s="17" t="str">
        <f>IF(C112="","",IFERROR(INDEX(Machines!$A$2:$A$201,MATCH(C112,Machines!$B$2:$B$201,0)),"Not in Machines"))</f>
        <v/>
      </c>
      <c r="E112" s="23" t="n"/>
      <c r="F112" s="22" t="n"/>
      <c r="G112" s="23" t="n"/>
      <c r="H112" s="23" t="n"/>
      <c r="I112" s="23" t="n"/>
      <c r="J112" s="25" t="n"/>
      <c r="K112" s="24" t="n"/>
      <c r="L112" s="31" t="n"/>
      <c r="M112" s="32" t="n"/>
      <c r="N112" s="25" t="n"/>
      <c r="O112" s="21" t="str">
        <f>IF(NOT(ISNUMBER(B112)),"",IF(ISNUMBER(N112),N112-B112,TODAY()-B112))</f>
        <v/>
      </c>
      <c r="P112" s="17" t="str">
        <f>IF(OR(E112&lt;&gt;"Preventive",NOT(ISNUMBER(J112))),"",IF(ISNUMBER(N112),IF(N112&lt;=J112,"On time","Late"),IF(J112&lt;TODAY(),"Late","Not due yet")))</f>
        <v/>
      </c>
    </row>
    <row r="113">
      <c r="A113" s="23" t="n"/>
      <c r="B113" s="25" t="n"/>
      <c r="C113" s="23" t="n"/>
      <c r="D113" s="17" t="str">
        <f>IF(C113="","",IFERROR(INDEX(Machines!$A$2:$A$201,MATCH(C113,Machines!$B$2:$B$201,0)),"Not in Machines"))</f>
        <v/>
      </c>
      <c r="E113" s="23" t="n"/>
      <c r="F113" s="22" t="n"/>
      <c r="G113" s="23" t="n"/>
      <c r="H113" s="23" t="n"/>
      <c r="I113" s="23" t="n"/>
      <c r="J113" s="25" t="n"/>
      <c r="K113" s="24" t="n"/>
      <c r="L113" s="31" t="n"/>
      <c r="M113" s="32" t="n"/>
      <c r="N113" s="25" t="n"/>
      <c r="O113" s="21" t="str">
        <f>IF(NOT(ISNUMBER(B113)),"",IF(ISNUMBER(N113),N113-B113,TODAY()-B113))</f>
        <v/>
      </c>
      <c r="P113" s="17" t="str">
        <f>IF(OR(E113&lt;&gt;"Preventive",NOT(ISNUMBER(J113))),"",IF(ISNUMBER(N113),IF(N113&lt;=J113,"On time","Late"),IF(J113&lt;TODAY(),"Late","Not due yet")))</f>
        <v/>
      </c>
    </row>
    <row r="114">
      <c r="A114" s="23" t="n"/>
      <c r="B114" s="25" t="n"/>
      <c r="C114" s="23" t="n"/>
      <c r="D114" s="17" t="str">
        <f>IF(C114="","",IFERROR(INDEX(Machines!$A$2:$A$201,MATCH(C114,Machines!$B$2:$B$201,0)),"Not in Machines"))</f>
        <v/>
      </c>
      <c r="E114" s="23" t="n"/>
      <c r="F114" s="22" t="n"/>
      <c r="G114" s="23" t="n"/>
      <c r="H114" s="23" t="n"/>
      <c r="I114" s="23" t="n"/>
      <c r="J114" s="25" t="n"/>
      <c r="K114" s="24" t="n"/>
      <c r="L114" s="31" t="n"/>
      <c r="M114" s="32" t="n"/>
      <c r="N114" s="25" t="n"/>
      <c r="O114" s="21" t="str">
        <f>IF(NOT(ISNUMBER(B114)),"",IF(ISNUMBER(N114),N114-B114,TODAY()-B114))</f>
        <v/>
      </c>
      <c r="P114" s="17" t="str">
        <f>IF(OR(E114&lt;&gt;"Preventive",NOT(ISNUMBER(J114))),"",IF(ISNUMBER(N114),IF(N114&lt;=J114,"On time","Late"),IF(J114&lt;TODAY(),"Late","Not due yet")))</f>
        <v/>
      </c>
    </row>
    <row r="115">
      <c r="A115" s="23" t="n"/>
      <c r="B115" s="25" t="n"/>
      <c r="C115" s="23" t="n"/>
      <c r="D115" s="17" t="str">
        <f>IF(C115="","",IFERROR(INDEX(Machines!$A$2:$A$201,MATCH(C115,Machines!$B$2:$B$201,0)),"Not in Machines"))</f>
        <v/>
      </c>
      <c r="E115" s="23" t="n"/>
      <c r="F115" s="22" t="n"/>
      <c r="G115" s="23" t="n"/>
      <c r="H115" s="23" t="n"/>
      <c r="I115" s="23" t="n"/>
      <c r="J115" s="25" t="n"/>
      <c r="K115" s="24" t="n"/>
      <c r="L115" s="31" t="n"/>
      <c r="M115" s="32" t="n"/>
      <c r="N115" s="25" t="n"/>
      <c r="O115" s="21" t="str">
        <f>IF(NOT(ISNUMBER(B115)),"",IF(ISNUMBER(N115),N115-B115,TODAY()-B115))</f>
        <v/>
      </c>
      <c r="P115" s="17" t="str">
        <f>IF(OR(E115&lt;&gt;"Preventive",NOT(ISNUMBER(J115))),"",IF(ISNUMBER(N115),IF(N115&lt;=J115,"On time","Late"),IF(J115&lt;TODAY(),"Late","Not due yet")))</f>
        <v/>
      </c>
    </row>
    <row r="116">
      <c r="A116" s="23" t="n"/>
      <c r="B116" s="25" t="n"/>
      <c r="C116" s="23" t="n"/>
      <c r="D116" s="17" t="str">
        <f>IF(C116="","",IFERROR(INDEX(Machines!$A$2:$A$201,MATCH(C116,Machines!$B$2:$B$201,0)),"Not in Machines"))</f>
        <v/>
      </c>
      <c r="E116" s="23" t="n"/>
      <c r="F116" s="22" t="n"/>
      <c r="G116" s="23" t="n"/>
      <c r="H116" s="23" t="n"/>
      <c r="I116" s="23" t="n"/>
      <c r="J116" s="25" t="n"/>
      <c r="K116" s="24" t="n"/>
      <c r="L116" s="31" t="n"/>
      <c r="M116" s="32" t="n"/>
      <c r="N116" s="25" t="n"/>
      <c r="O116" s="21" t="str">
        <f>IF(NOT(ISNUMBER(B116)),"",IF(ISNUMBER(N116),N116-B116,TODAY()-B116))</f>
        <v/>
      </c>
      <c r="P116" s="17" t="str">
        <f>IF(OR(E116&lt;&gt;"Preventive",NOT(ISNUMBER(J116))),"",IF(ISNUMBER(N116),IF(N116&lt;=J116,"On time","Late"),IF(J116&lt;TODAY(),"Late","Not due yet")))</f>
        <v/>
      </c>
    </row>
    <row r="117">
      <c r="A117" s="23" t="n"/>
      <c r="B117" s="25" t="n"/>
      <c r="C117" s="23" t="n"/>
      <c r="D117" s="17" t="str">
        <f>IF(C117="","",IFERROR(INDEX(Machines!$A$2:$A$201,MATCH(C117,Machines!$B$2:$B$201,0)),"Not in Machines"))</f>
        <v/>
      </c>
      <c r="E117" s="23" t="n"/>
      <c r="F117" s="22" t="n"/>
      <c r="G117" s="23" t="n"/>
      <c r="H117" s="23" t="n"/>
      <c r="I117" s="23" t="n"/>
      <c r="J117" s="25" t="n"/>
      <c r="K117" s="24" t="n"/>
      <c r="L117" s="31" t="n"/>
      <c r="M117" s="32" t="n"/>
      <c r="N117" s="25" t="n"/>
      <c r="O117" s="21" t="str">
        <f>IF(NOT(ISNUMBER(B117)),"",IF(ISNUMBER(N117),N117-B117,TODAY()-B117))</f>
        <v/>
      </c>
      <c r="P117" s="17" t="str">
        <f>IF(OR(E117&lt;&gt;"Preventive",NOT(ISNUMBER(J117))),"",IF(ISNUMBER(N117),IF(N117&lt;=J117,"On time","Late"),IF(J117&lt;TODAY(),"Late","Not due yet")))</f>
        <v/>
      </c>
    </row>
    <row r="118">
      <c r="A118" s="23" t="n"/>
      <c r="B118" s="25" t="n"/>
      <c r="C118" s="23" t="n"/>
      <c r="D118" s="17" t="str">
        <f>IF(C118="","",IFERROR(INDEX(Machines!$A$2:$A$201,MATCH(C118,Machines!$B$2:$B$201,0)),"Not in Machines"))</f>
        <v/>
      </c>
      <c r="E118" s="23" t="n"/>
      <c r="F118" s="22" t="n"/>
      <c r="G118" s="23" t="n"/>
      <c r="H118" s="23" t="n"/>
      <c r="I118" s="23" t="n"/>
      <c r="J118" s="25" t="n"/>
      <c r="K118" s="24" t="n"/>
      <c r="L118" s="31" t="n"/>
      <c r="M118" s="32" t="n"/>
      <c r="N118" s="25" t="n"/>
      <c r="O118" s="21" t="str">
        <f>IF(NOT(ISNUMBER(B118)),"",IF(ISNUMBER(N118),N118-B118,TODAY()-B118))</f>
        <v/>
      </c>
      <c r="P118" s="17" t="str">
        <f>IF(OR(E118&lt;&gt;"Preventive",NOT(ISNUMBER(J118))),"",IF(ISNUMBER(N118),IF(N118&lt;=J118,"On time","Late"),IF(J118&lt;TODAY(),"Late","Not due yet")))</f>
        <v/>
      </c>
    </row>
    <row r="119">
      <c r="A119" s="23" t="n"/>
      <c r="B119" s="25" t="n"/>
      <c r="C119" s="23" t="n"/>
      <c r="D119" s="17" t="str">
        <f>IF(C119="","",IFERROR(INDEX(Machines!$A$2:$A$201,MATCH(C119,Machines!$B$2:$B$201,0)),"Not in Machines"))</f>
        <v/>
      </c>
      <c r="E119" s="23" t="n"/>
      <c r="F119" s="22" t="n"/>
      <c r="G119" s="23" t="n"/>
      <c r="H119" s="23" t="n"/>
      <c r="I119" s="23" t="n"/>
      <c r="J119" s="25" t="n"/>
      <c r="K119" s="24" t="n"/>
      <c r="L119" s="31" t="n"/>
      <c r="M119" s="32" t="n"/>
      <c r="N119" s="25" t="n"/>
      <c r="O119" s="21" t="str">
        <f>IF(NOT(ISNUMBER(B119)),"",IF(ISNUMBER(N119),N119-B119,TODAY()-B119))</f>
        <v/>
      </c>
      <c r="P119" s="17" t="str">
        <f>IF(OR(E119&lt;&gt;"Preventive",NOT(ISNUMBER(J119))),"",IF(ISNUMBER(N119),IF(N119&lt;=J119,"On time","Late"),IF(J119&lt;TODAY(),"Late","Not due yet")))</f>
        <v/>
      </c>
    </row>
    <row r="120">
      <c r="A120" s="23" t="n"/>
      <c r="B120" s="25" t="n"/>
      <c r="C120" s="23" t="n"/>
      <c r="D120" s="17" t="str">
        <f>IF(C120="","",IFERROR(INDEX(Machines!$A$2:$A$201,MATCH(C120,Machines!$B$2:$B$201,0)),"Not in Machines"))</f>
        <v/>
      </c>
      <c r="E120" s="23" t="n"/>
      <c r="F120" s="22" t="n"/>
      <c r="G120" s="23" t="n"/>
      <c r="H120" s="23" t="n"/>
      <c r="I120" s="23" t="n"/>
      <c r="J120" s="25" t="n"/>
      <c r="K120" s="24" t="n"/>
      <c r="L120" s="31" t="n"/>
      <c r="M120" s="32" t="n"/>
      <c r="N120" s="25" t="n"/>
      <c r="O120" s="21" t="str">
        <f>IF(NOT(ISNUMBER(B120)),"",IF(ISNUMBER(N120),N120-B120,TODAY()-B120))</f>
        <v/>
      </c>
      <c r="P120" s="17" t="str">
        <f>IF(OR(E120&lt;&gt;"Preventive",NOT(ISNUMBER(J120))),"",IF(ISNUMBER(N120),IF(N120&lt;=J120,"On time","Late"),IF(J120&lt;TODAY(),"Late","Not due yet")))</f>
        <v/>
      </c>
    </row>
    <row r="121">
      <c r="A121" s="23" t="n"/>
      <c r="B121" s="25" t="n"/>
      <c r="C121" s="23" t="n"/>
      <c r="D121" s="17" t="str">
        <f>IF(C121="","",IFERROR(INDEX(Machines!$A$2:$A$201,MATCH(C121,Machines!$B$2:$B$201,0)),"Not in Machines"))</f>
        <v/>
      </c>
      <c r="E121" s="23" t="n"/>
      <c r="F121" s="22" t="n"/>
      <c r="G121" s="23" t="n"/>
      <c r="H121" s="23" t="n"/>
      <c r="I121" s="23" t="n"/>
      <c r="J121" s="25" t="n"/>
      <c r="K121" s="24" t="n"/>
      <c r="L121" s="31" t="n"/>
      <c r="M121" s="32" t="n"/>
      <c r="N121" s="25" t="n"/>
      <c r="O121" s="21" t="str">
        <f>IF(NOT(ISNUMBER(B121)),"",IF(ISNUMBER(N121),N121-B121,TODAY()-B121))</f>
        <v/>
      </c>
      <c r="P121" s="17" t="str">
        <f>IF(OR(E121&lt;&gt;"Preventive",NOT(ISNUMBER(J121))),"",IF(ISNUMBER(N121),IF(N121&lt;=J121,"On time","Late"),IF(J121&lt;TODAY(),"Late","Not due yet")))</f>
        <v/>
      </c>
    </row>
    <row r="122">
      <c r="A122" s="23" t="n"/>
      <c r="B122" s="25" t="n"/>
      <c r="C122" s="23" t="n"/>
      <c r="D122" s="17" t="str">
        <f>IF(C122="","",IFERROR(INDEX(Machines!$A$2:$A$201,MATCH(C122,Machines!$B$2:$B$201,0)),"Not in Machines"))</f>
        <v/>
      </c>
      <c r="E122" s="23" t="n"/>
      <c r="F122" s="22" t="n"/>
      <c r="G122" s="23" t="n"/>
      <c r="H122" s="23" t="n"/>
      <c r="I122" s="23" t="n"/>
      <c r="J122" s="25" t="n"/>
      <c r="K122" s="24" t="n"/>
      <c r="L122" s="31" t="n"/>
      <c r="M122" s="32" t="n"/>
      <c r="N122" s="25" t="n"/>
      <c r="O122" s="21" t="str">
        <f>IF(NOT(ISNUMBER(B122)),"",IF(ISNUMBER(N122),N122-B122,TODAY()-B122))</f>
        <v/>
      </c>
      <c r="P122" s="17" t="str">
        <f>IF(OR(E122&lt;&gt;"Preventive",NOT(ISNUMBER(J122))),"",IF(ISNUMBER(N122),IF(N122&lt;=J122,"On time","Late"),IF(J122&lt;TODAY(),"Late","Not due yet")))</f>
        <v/>
      </c>
    </row>
    <row r="123">
      <c r="A123" s="23" t="n"/>
      <c r="B123" s="25" t="n"/>
      <c r="C123" s="23" t="n"/>
      <c r="D123" s="17" t="str">
        <f>IF(C123="","",IFERROR(INDEX(Machines!$A$2:$A$201,MATCH(C123,Machines!$B$2:$B$201,0)),"Not in Machines"))</f>
        <v/>
      </c>
      <c r="E123" s="23" t="n"/>
      <c r="F123" s="22" t="n"/>
      <c r="G123" s="23" t="n"/>
      <c r="H123" s="23" t="n"/>
      <c r="I123" s="23" t="n"/>
      <c r="J123" s="25" t="n"/>
      <c r="K123" s="24" t="n"/>
      <c r="L123" s="31" t="n"/>
      <c r="M123" s="32" t="n"/>
      <c r="N123" s="25" t="n"/>
      <c r="O123" s="21" t="str">
        <f>IF(NOT(ISNUMBER(B123)),"",IF(ISNUMBER(N123),N123-B123,TODAY()-B123))</f>
        <v/>
      </c>
      <c r="P123" s="17" t="str">
        <f>IF(OR(E123&lt;&gt;"Preventive",NOT(ISNUMBER(J123))),"",IF(ISNUMBER(N123),IF(N123&lt;=J123,"On time","Late"),IF(J123&lt;TODAY(),"Late","Not due yet")))</f>
        <v/>
      </c>
    </row>
    <row r="124">
      <c r="A124" s="23" t="n"/>
      <c r="B124" s="25" t="n"/>
      <c r="C124" s="23" t="n"/>
      <c r="D124" s="17" t="str">
        <f>IF(C124="","",IFERROR(INDEX(Machines!$A$2:$A$201,MATCH(C124,Machines!$B$2:$B$201,0)),"Not in Machines"))</f>
        <v/>
      </c>
      <c r="E124" s="23" t="n"/>
      <c r="F124" s="22" t="n"/>
      <c r="G124" s="23" t="n"/>
      <c r="H124" s="23" t="n"/>
      <c r="I124" s="23" t="n"/>
      <c r="J124" s="25" t="n"/>
      <c r="K124" s="24" t="n"/>
      <c r="L124" s="31" t="n"/>
      <c r="M124" s="32" t="n"/>
      <c r="N124" s="25" t="n"/>
      <c r="O124" s="21" t="str">
        <f>IF(NOT(ISNUMBER(B124)),"",IF(ISNUMBER(N124),N124-B124,TODAY()-B124))</f>
        <v/>
      </c>
      <c r="P124" s="17" t="str">
        <f>IF(OR(E124&lt;&gt;"Preventive",NOT(ISNUMBER(J124))),"",IF(ISNUMBER(N124),IF(N124&lt;=J124,"On time","Late"),IF(J124&lt;TODAY(),"Late","Not due yet")))</f>
        <v/>
      </c>
    </row>
    <row r="125">
      <c r="A125" s="23" t="n"/>
      <c r="B125" s="25" t="n"/>
      <c r="C125" s="23" t="n"/>
      <c r="D125" s="17" t="str">
        <f>IF(C125="","",IFERROR(INDEX(Machines!$A$2:$A$201,MATCH(C125,Machines!$B$2:$B$201,0)),"Not in Machines"))</f>
        <v/>
      </c>
      <c r="E125" s="23" t="n"/>
      <c r="F125" s="22" t="n"/>
      <c r="G125" s="23" t="n"/>
      <c r="H125" s="23" t="n"/>
      <c r="I125" s="23" t="n"/>
      <c r="J125" s="25" t="n"/>
      <c r="K125" s="24" t="n"/>
      <c r="L125" s="31" t="n"/>
      <c r="M125" s="32" t="n"/>
      <c r="N125" s="25" t="n"/>
      <c r="O125" s="21" t="str">
        <f>IF(NOT(ISNUMBER(B125)),"",IF(ISNUMBER(N125),N125-B125,TODAY()-B125))</f>
        <v/>
      </c>
      <c r="P125" s="17" t="str">
        <f>IF(OR(E125&lt;&gt;"Preventive",NOT(ISNUMBER(J125))),"",IF(ISNUMBER(N125),IF(N125&lt;=J125,"On time","Late"),IF(J125&lt;TODAY(),"Late","Not due yet")))</f>
        <v/>
      </c>
    </row>
    <row r="126">
      <c r="A126" s="23" t="n"/>
      <c r="B126" s="25" t="n"/>
      <c r="C126" s="23" t="n"/>
      <c r="D126" s="17" t="str">
        <f>IF(C126="","",IFERROR(INDEX(Machines!$A$2:$A$201,MATCH(C126,Machines!$B$2:$B$201,0)),"Not in Machines"))</f>
        <v/>
      </c>
      <c r="E126" s="23" t="n"/>
      <c r="F126" s="22" t="n"/>
      <c r="G126" s="23" t="n"/>
      <c r="H126" s="23" t="n"/>
      <c r="I126" s="23" t="n"/>
      <c r="J126" s="25" t="n"/>
      <c r="K126" s="24" t="n"/>
      <c r="L126" s="31" t="n"/>
      <c r="M126" s="32" t="n"/>
      <c r="N126" s="25" t="n"/>
      <c r="O126" s="21" t="str">
        <f>IF(NOT(ISNUMBER(B126)),"",IF(ISNUMBER(N126),N126-B126,TODAY()-B126))</f>
        <v/>
      </c>
      <c r="P126" s="17" t="str">
        <f>IF(OR(E126&lt;&gt;"Preventive",NOT(ISNUMBER(J126))),"",IF(ISNUMBER(N126),IF(N126&lt;=J126,"On time","Late"),IF(J126&lt;TODAY(),"Late","Not due yet")))</f>
        <v/>
      </c>
    </row>
    <row r="127">
      <c r="A127" s="23" t="n"/>
      <c r="B127" s="25" t="n"/>
      <c r="C127" s="23" t="n"/>
      <c r="D127" s="17" t="str">
        <f>IF(C127="","",IFERROR(INDEX(Machines!$A$2:$A$201,MATCH(C127,Machines!$B$2:$B$201,0)),"Not in Machines"))</f>
        <v/>
      </c>
      <c r="E127" s="23" t="n"/>
      <c r="F127" s="22" t="n"/>
      <c r="G127" s="23" t="n"/>
      <c r="H127" s="23" t="n"/>
      <c r="I127" s="23" t="n"/>
      <c r="J127" s="25" t="n"/>
      <c r="K127" s="24" t="n"/>
      <c r="L127" s="31" t="n"/>
      <c r="M127" s="32" t="n"/>
      <c r="N127" s="25" t="n"/>
      <c r="O127" s="21" t="str">
        <f>IF(NOT(ISNUMBER(B127)),"",IF(ISNUMBER(N127),N127-B127,TODAY()-B127))</f>
        <v/>
      </c>
      <c r="P127" s="17" t="str">
        <f>IF(OR(E127&lt;&gt;"Preventive",NOT(ISNUMBER(J127))),"",IF(ISNUMBER(N127),IF(N127&lt;=J127,"On time","Late"),IF(J127&lt;TODAY(),"Late","Not due yet")))</f>
        <v/>
      </c>
    </row>
    <row r="128">
      <c r="A128" s="23" t="n"/>
      <c r="B128" s="25" t="n"/>
      <c r="C128" s="23" t="n"/>
      <c r="D128" s="17" t="str">
        <f>IF(C128="","",IFERROR(INDEX(Machines!$A$2:$A$201,MATCH(C128,Machines!$B$2:$B$201,0)),"Not in Machines"))</f>
        <v/>
      </c>
      <c r="E128" s="23" t="n"/>
      <c r="F128" s="22" t="n"/>
      <c r="G128" s="23" t="n"/>
      <c r="H128" s="23" t="n"/>
      <c r="I128" s="23" t="n"/>
      <c r="J128" s="25" t="n"/>
      <c r="K128" s="24" t="n"/>
      <c r="L128" s="31" t="n"/>
      <c r="M128" s="32" t="n"/>
      <c r="N128" s="25" t="n"/>
      <c r="O128" s="21" t="str">
        <f>IF(NOT(ISNUMBER(B128)),"",IF(ISNUMBER(N128),N128-B128,TODAY()-B128))</f>
        <v/>
      </c>
      <c r="P128" s="17" t="str">
        <f>IF(OR(E128&lt;&gt;"Preventive",NOT(ISNUMBER(J128))),"",IF(ISNUMBER(N128),IF(N128&lt;=J128,"On time","Late"),IF(J128&lt;TODAY(),"Late","Not due yet")))</f>
        <v/>
      </c>
    </row>
    <row r="129">
      <c r="A129" s="23" t="n"/>
      <c r="B129" s="25" t="n"/>
      <c r="C129" s="23" t="n"/>
      <c r="D129" s="17" t="str">
        <f>IF(C129="","",IFERROR(INDEX(Machines!$A$2:$A$201,MATCH(C129,Machines!$B$2:$B$201,0)),"Not in Machines"))</f>
        <v/>
      </c>
      <c r="E129" s="23" t="n"/>
      <c r="F129" s="22" t="n"/>
      <c r="G129" s="23" t="n"/>
      <c r="H129" s="23" t="n"/>
      <c r="I129" s="23" t="n"/>
      <c r="J129" s="25" t="n"/>
      <c r="K129" s="24" t="n"/>
      <c r="L129" s="31" t="n"/>
      <c r="M129" s="32" t="n"/>
      <c r="N129" s="25" t="n"/>
      <c r="O129" s="21" t="str">
        <f>IF(NOT(ISNUMBER(B129)),"",IF(ISNUMBER(N129),N129-B129,TODAY()-B129))</f>
        <v/>
      </c>
      <c r="P129" s="17" t="str">
        <f>IF(OR(E129&lt;&gt;"Preventive",NOT(ISNUMBER(J129))),"",IF(ISNUMBER(N129),IF(N129&lt;=J129,"On time","Late"),IF(J129&lt;TODAY(),"Late","Not due yet")))</f>
        <v/>
      </c>
    </row>
    <row r="130">
      <c r="A130" s="23" t="n"/>
      <c r="B130" s="25" t="n"/>
      <c r="C130" s="23" t="n"/>
      <c r="D130" s="17" t="str">
        <f>IF(C130="","",IFERROR(INDEX(Machines!$A$2:$A$201,MATCH(C130,Machines!$B$2:$B$201,0)),"Not in Machines"))</f>
        <v/>
      </c>
      <c r="E130" s="23" t="n"/>
      <c r="F130" s="22" t="n"/>
      <c r="G130" s="23" t="n"/>
      <c r="H130" s="23" t="n"/>
      <c r="I130" s="23" t="n"/>
      <c r="J130" s="25" t="n"/>
      <c r="K130" s="24" t="n"/>
      <c r="L130" s="31" t="n"/>
      <c r="M130" s="32" t="n"/>
      <c r="N130" s="25" t="n"/>
      <c r="O130" s="21" t="str">
        <f>IF(NOT(ISNUMBER(B130)),"",IF(ISNUMBER(N130),N130-B130,TODAY()-B130))</f>
        <v/>
      </c>
      <c r="P130" s="17" t="str">
        <f>IF(OR(E130&lt;&gt;"Preventive",NOT(ISNUMBER(J130))),"",IF(ISNUMBER(N130),IF(N130&lt;=J130,"On time","Late"),IF(J130&lt;TODAY(),"Late","Not due yet")))</f>
        <v/>
      </c>
    </row>
    <row r="131">
      <c r="A131" s="23" t="n"/>
      <c r="B131" s="25" t="n"/>
      <c r="C131" s="23" t="n"/>
      <c r="D131" s="17" t="str">
        <f>IF(C131="","",IFERROR(INDEX(Machines!$A$2:$A$201,MATCH(C131,Machines!$B$2:$B$201,0)),"Not in Machines"))</f>
        <v/>
      </c>
      <c r="E131" s="23" t="n"/>
      <c r="F131" s="22" t="n"/>
      <c r="G131" s="23" t="n"/>
      <c r="H131" s="23" t="n"/>
      <c r="I131" s="23" t="n"/>
      <c r="J131" s="25" t="n"/>
      <c r="K131" s="24" t="n"/>
      <c r="L131" s="31" t="n"/>
      <c r="M131" s="32" t="n"/>
      <c r="N131" s="25" t="n"/>
      <c r="O131" s="21" t="str">
        <f>IF(NOT(ISNUMBER(B131)),"",IF(ISNUMBER(N131),N131-B131,TODAY()-B131))</f>
        <v/>
      </c>
      <c r="P131" s="17" t="str">
        <f>IF(OR(E131&lt;&gt;"Preventive",NOT(ISNUMBER(J131))),"",IF(ISNUMBER(N131),IF(N131&lt;=J131,"On time","Late"),IF(J131&lt;TODAY(),"Late","Not due yet")))</f>
        <v/>
      </c>
    </row>
    <row r="132">
      <c r="A132" s="23" t="n"/>
      <c r="B132" s="25" t="n"/>
      <c r="C132" s="23" t="n"/>
      <c r="D132" s="17" t="str">
        <f>IF(C132="","",IFERROR(INDEX(Machines!$A$2:$A$201,MATCH(C132,Machines!$B$2:$B$201,0)),"Not in Machines"))</f>
        <v/>
      </c>
      <c r="E132" s="23" t="n"/>
      <c r="F132" s="22" t="n"/>
      <c r="G132" s="23" t="n"/>
      <c r="H132" s="23" t="n"/>
      <c r="I132" s="23" t="n"/>
      <c r="J132" s="25" t="n"/>
      <c r="K132" s="24" t="n"/>
      <c r="L132" s="31" t="n"/>
      <c r="M132" s="32" t="n"/>
      <c r="N132" s="25" t="n"/>
      <c r="O132" s="21" t="str">
        <f>IF(NOT(ISNUMBER(B132)),"",IF(ISNUMBER(N132),N132-B132,TODAY()-B132))</f>
        <v/>
      </c>
      <c r="P132" s="17" t="str">
        <f>IF(OR(E132&lt;&gt;"Preventive",NOT(ISNUMBER(J132))),"",IF(ISNUMBER(N132),IF(N132&lt;=J132,"On time","Late"),IF(J132&lt;TODAY(),"Late","Not due yet")))</f>
        <v/>
      </c>
    </row>
    <row r="133">
      <c r="A133" s="23" t="n"/>
      <c r="B133" s="25" t="n"/>
      <c r="C133" s="23" t="n"/>
      <c r="D133" s="17" t="str">
        <f>IF(C133="","",IFERROR(INDEX(Machines!$A$2:$A$201,MATCH(C133,Machines!$B$2:$B$201,0)),"Not in Machines"))</f>
        <v/>
      </c>
      <c r="E133" s="23" t="n"/>
      <c r="F133" s="22" t="n"/>
      <c r="G133" s="23" t="n"/>
      <c r="H133" s="23" t="n"/>
      <c r="I133" s="23" t="n"/>
      <c r="J133" s="25" t="n"/>
      <c r="K133" s="24" t="n"/>
      <c r="L133" s="31" t="n"/>
      <c r="M133" s="32" t="n"/>
      <c r="N133" s="25" t="n"/>
      <c r="O133" s="21" t="str">
        <f>IF(NOT(ISNUMBER(B133)),"",IF(ISNUMBER(N133),N133-B133,TODAY()-B133))</f>
        <v/>
      </c>
      <c r="P133" s="17" t="str">
        <f>IF(OR(E133&lt;&gt;"Preventive",NOT(ISNUMBER(J133))),"",IF(ISNUMBER(N133),IF(N133&lt;=J133,"On time","Late"),IF(J133&lt;TODAY(),"Late","Not due yet")))</f>
        <v/>
      </c>
    </row>
    <row r="134">
      <c r="A134" s="23" t="n"/>
      <c r="B134" s="25" t="n"/>
      <c r="C134" s="23" t="n"/>
      <c r="D134" s="17" t="str">
        <f>IF(C134="","",IFERROR(INDEX(Machines!$A$2:$A$201,MATCH(C134,Machines!$B$2:$B$201,0)),"Not in Machines"))</f>
        <v/>
      </c>
      <c r="E134" s="23" t="n"/>
      <c r="F134" s="22" t="n"/>
      <c r="G134" s="23" t="n"/>
      <c r="H134" s="23" t="n"/>
      <c r="I134" s="23" t="n"/>
      <c r="J134" s="25" t="n"/>
      <c r="K134" s="24" t="n"/>
      <c r="L134" s="31" t="n"/>
      <c r="M134" s="32" t="n"/>
      <c r="N134" s="25" t="n"/>
      <c r="O134" s="21" t="str">
        <f>IF(NOT(ISNUMBER(B134)),"",IF(ISNUMBER(N134),N134-B134,TODAY()-B134))</f>
        <v/>
      </c>
      <c r="P134" s="17" t="str">
        <f>IF(OR(E134&lt;&gt;"Preventive",NOT(ISNUMBER(J134))),"",IF(ISNUMBER(N134),IF(N134&lt;=J134,"On time","Late"),IF(J134&lt;TODAY(),"Late","Not due yet")))</f>
        <v/>
      </c>
    </row>
    <row r="135">
      <c r="A135" s="23" t="n"/>
      <c r="B135" s="25" t="n"/>
      <c r="C135" s="23" t="n"/>
      <c r="D135" s="17" t="str">
        <f>IF(C135="","",IFERROR(INDEX(Machines!$A$2:$A$201,MATCH(C135,Machines!$B$2:$B$201,0)),"Not in Machines"))</f>
        <v/>
      </c>
      <c r="E135" s="23" t="n"/>
      <c r="F135" s="22" t="n"/>
      <c r="G135" s="23" t="n"/>
      <c r="H135" s="23" t="n"/>
      <c r="I135" s="23" t="n"/>
      <c r="J135" s="25" t="n"/>
      <c r="K135" s="24" t="n"/>
      <c r="L135" s="31" t="n"/>
      <c r="M135" s="32" t="n"/>
      <c r="N135" s="25" t="n"/>
      <c r="O135" s="21" t="str">
        <f>IF(NOT(ISNUMBER(B135)),"",IF(ISNUMBER(N135),N135-B135,TODAY()-B135))</f>
        <v/>
      </c>
      <c r="P135" s="17" t="str">
        <f>IF(OR(E135&lt;&gt;"Preventive",NOT(ISNUMBER(J135))),"",IF(ISNUMBER(N135),IF(N135&lt;=J135,"On time","Late"),IF(J135&lt;TODAY(),"Late","Not due yet")))</f>
        <v/>
      </c>
    </row>
    <row r="136">
      <c r="A136" s="23" t="n"/>
      <c r="B136" s="25" t="n"/>
      <c r="C136" s="23" t="n"/>
      <c r="D136" s="17" t="str">
        <f>IF(C136="","",IFERROR(INDEX(Machines!$A$2:$A$201,MATCH(C136,Machines!$B$2:$B$201,0)),"Not in Machines"))</f>
        <v/>
      </c>
      <c r="E136" s="23" t="n"/>
      <c r="F136" s="22" t="n"/>
      <c r="G136" s="23" t="n"/>
      <c r="H136" s="23" t="n"/>
      <c r="I136" s="23" t="n"/>
      <c r="J136" s="25" t="n"/>
      <c r="K136" s="24" t="n"/>
      <c r="L136" s="31" t="n"/>
      <c r="M136" s="32" t="n"/>
      <c r="N136" s="25" t="n"/>
      <c r="O136" s="21" t="str">
        <f>IF(NOT(ISNUMBER(B136)),"",IF(ISNUMBER(N136),N136-B136,TODAY()-B136))</f>
        <v/>
      </c>
      <c r="P136" s="17" t="str">
        <f>IF(OR(E136&lt;&gt;"Preventive",NOT(ISNUMBER(J136))),"",IF(ISNUMBER(N136),IF(N136&lt;=J136,"On time","Late"),IF(J136&lt;TODAY(),"Late","Not due yet")))</f>
        <v/>
      </c>
    </row>
    <row r="137">
      <c r="A137" s="23" t="n"/>
      <c r="B137" s="25" t="n"/>
      <c r="C137" s="23" t="n"/>
      <c r="D137" s="17" t="str">
        <f>IF(C137="","",IFERROR(INDEX(Machines!$A$2:$A$201,MATCH(C137,Machines!$B$2:$B$201,0)),"Not in Machines"))</f>
        <v/>
      </c>
      <c r="E137" s="23" t="n"/>
      <c r="F137" s="22" t="n"/>
      <c r="G137" s="23" t="n"/>
      <c r="H137" s="23" t="n"/>
      <c r="I137" s="23" t="n"/>
      <c r="J137" s="25" t="n"/>
      <c r="K137" s="24" t="n"/>
      <c r="L137" s="31" t="n"/>
      <c r="M137" s="32" t="n"/>
      <c r="N137" s="25" t="n"/>
      <c r="O137" s="21" t="str">
        <f>IF(NOT(ISNUMBER(B137)),"",IF(ISNUMBER(N137),N137-B137,TODAY()-B137))</f>
        <v/>
      </c>
      <c r="P137" s="17" t="str">
        <f>IF(OR(E137&lt;&gt;"Preventive",NOT(ISNUMBER(J137))),"",IF(ISNUMBER(N137),IF(N137&lt;=J137,"On time","Late"),IF(J137&lt;TODAY(),"Late","Not due yet")))</f>
        <v/>
      </c>
    </row>
    <row r="138">
      <c r="A138" s="23" t="n"/>
      <c r="B138" s="25" t="n"/>
      <c r="C138" s="23" t="n"/>
      <c r="D138" s="17" t="str">
        <f>IF(C138="","",IFERROR(INDEX(Machines!$A$2:$A$201,MATCH(C138,Machines!$B$2:$B$201,0)),"Not in Machines"))</f>
        <v/>
      </c>
      <c r="E138" s="23" t="n"/>
      <c r="F138" s="22" t="n"/>
      <c r="G138" s="23" t="n"/>
      <c r="H138" s="23" t="n"/>
      <c r="I138" s="23" t="n"/>
      <c r="J138" s="25" t="n"/>
      <c r="K138" s="24" t="n"/>
      <c r="L138" s="31" t="n"/>
      <c r="M138" s="32" t="n"/>
      <c r="N138" s="25" t="n"/>
      <c r="O138" s="21" t="str">
        <f>IF(NOT(ISNUMBER(B138)),"",IF(ISNUMBER(N138),N138-B138,TODAY()-B138))</f>
        <v/>
      </c>
      <c r="P138" s="17" t="str">
        <f>IF(OR(E138&lt;&gt;"Preventive",NOT(ISNUMBER(J138))),"",IF(ISNUMBER(N138),IF(N138&lt;=J138,"On time","Late"),IF(J138&lt;TODAY(),"Late","Not due yet")))</f>
        <v/>
      </c>
    </row>
    <row r="139">
      <c r="A139" s="23" t="n"/>
      <c r="B139" s="25" t="n"/>
      <c r="C139" s="23" t="n"/>
      <c r="D139" s="17" t="str">
        <f>IF(C139="","",IFERROR(INDEX(Machines!$A$2:$A$201,MATCH(C139,Machines!$B$2:$B$201,0)),"Not in Machines"))</f>
        <v/>
      </c>
      <c r="E139" s="23" t="n"/>
      <c r="F139" s="22" t="n"/>
      <c r="G139" s="23" t="n"/>
      <c r="H139" s="23" t="n"/>
      <c r="I139" s="23" t="n"/>
      <c r="J139" s="25" t="n"/>
      <c r="K139" s="24" t="n"/>
      <c r="L139" s="31" t="n"/>
      <c r="M139" s="32" t="n"/>
      <c r="N139" s="25" t="n"/>
      <c r="O139" s="21" t="str">
        <f>IF(NOT(ISNUMBER(B139)),"",IF(ISNUMBER(N139),N139-B139,TODAY()-B139))</f>
        <v/>
      </c>
      <c r="P139" s="17" t="str">
        <f>IF(OR(E139&lt;&gt;"Preventive",NOT(ISNUMBER(J139))),"",IF(ISNUMBER(N139),IF(N139&lt;=J139,"On time","Late"),IF(J139&lt;TODAY(),"Late","Not due yet")))</f>
        <v/>
      </c>
    </row>
    <row r="140">
      <c r="A140" s="23" t="n"/>
      <c r="B140" s="25" t="n"/>
      <c r="C140" s="23" t="n"/>
      <c r="D140" s="17" t="str">
        <f>IF(C140="","",IFERROR(INDEX(Machines!$A$2:$A$201,MATCH(C140,Machines!$B$2:$B$201,0)),"Not in Machines"))</f>
        <v/>
      </c>
      <c r="E140" s="23" t="n"/>
      <c r="F140" s="22" t="n"/>
      <c r="G140" s="23" t="n"/>
      <c r="H140" s="23" t="n"/>
      <c r="I140" s="23" t="n"/>
      <c r="J140" s="25" t="n"/>
      <c r="K140" s="24" t="n"/>
      <c r="L140" s="31" t="n"/>
      <c r="M140" s="32" t="n"/>
      <c r="N140" s="25" t="n"/>
      <c r="O140" s="21" t="str">
        <f>IF(NOT(ISNUMBER(B140)),"",IF(ISNUMBER(N140),N140-B140,TODAY()-B140))</f>
        <v/>
      </c>
      <c r="P140" s="17" t="str">
        <f>IF(OR(E140&lt;&gt;"Preventive",NOT(ISNUMBER(J140))),"",IF(ISNUMBER(N140),IF(N140&lt;=J140,"On time","Late"),IF(J140&lt;TODAY(),"Late","Not due yet")))</f>
        <v/>
      </c>
    </row>
    <row r="141">
      <c r="A141" s="23" t="n"/>
      <c r="B141" s="25" t="n"/>
      <c r="C141" s="23" t="n"/>
      <c r="D141" s="17" t="str">
        <f>IF(C141="","",IFERROR(INDEX(Machines!$A$2:$A$201,MATCH(C141,Machines!$B$2:$B$201,0)),"Not in Machines"))</f>
        <v/>
      </c>
      <c r="E141" s="23" t="n"/>
      <c r="F141" s="22" t="n"/>
      <c r="G141" s="23" t="n"/>
      <c r="H141" s="23" t="n"/>
      <c r="I141" s="23" t="n"/>
      <c r="J141" s="25" t="n"/>
      <c r="K141" s="24" t="n"/>
      <c r="L141" s="31" t="n"/>
      <c r="M141" s="32" t="n"/>
      <c r="N141" s="25" t="n"/>
      <c r="O141" s="21" t="str">
        <f>IF(NOT(ISNUMBER(B141)),"",IF(ISNUMBER(N141),N141-B141,TODAY()-B141))</f>
        <v/>
      </c>
      <c r="P141" s="17" t="str">
        <f>IF(OR(E141&lt;&gt;"Preventive",NOT(ISNUMBER(J141))),"",IF(ISNUMBER(N141),IF(N141&lt;=J141,"On time","Late"),IF(J141&lt;TODAY(),"Late","Not due yet")))</f>
        <v/>
      </c>
    </row>
    <row r="142">
      <c r="A142" s="23" t="n"/>
      <c r="B142" s="25" t="n"/>
      <c r="C142" s="23" t="n"/>
      <c r="D142" s="17" t="str">
        <f>IF(C142="","",IFERROR(INDEX(Machines!$A$2:$A$201,MATCH(C142,Machines!$B$2:$B$201,0)),"Not in Machines"))</f>
        <v/>
      </c>
      <c r="E142" s="23" t="n"/>
      <c r="F142" s="22" t="n"/>
      <c r="G142" s="23" t="n"/>
      <c r="H142" s="23" t="n"/>
      <c r="I142" s="23" t="n"/>
      <c r="J142" s="25" t="n"/>
      <c r="K142" s="24" t="n"/>
      <c r="L142" s="31" t="n"/>
      <c r="M142" s="32" t="n"/>
      <c r="N142" s="25" t="n"/>
      <c r="O142" s="21" t="str">
        <f>IF(NOT(ISNUMBER(B142)),"",IF(ISNUMBER(N142),N142-B142,TODAY()-B142))</f>
        <v/>
      </c>
      <c r="P142" s="17" t="str">
        <f>IF(OR(E142&lt;&gt;"Preventive",NOT(ISNUMBER(J142))),"",IF(ISNUMBER(N142),IF(N142&lt;=J142,"On time","Late"),IF(J142&lt;TODAY(),"Late","Not due yet")))</f>
        <v/>
      </c>
    </row>
    <row r="143">
      <c r="A143" s="23" t="n"/>
      <c r="B143" s="25" t="n"/>
      <c r="C143" s="23" t="n"/>
      <c r="D143" s="17" t="str">
        <f>IF(C143="","",IFERROR(INDEX(Machines!$A$2:$A$201,MATCH(C143,Machines!$B$2:$B$201,0)),"Not in Machines"))</f>
        <v/>
      </c>
      <c r="E143" s="23" t="n"/>
      <c r="F143" s="22" t="n"/>
      <c r="G143" s="23" t="n"/>
      <c r="H143" s="23" t="n"/>
      <c r="I143" s="23" t="n"/>
      <c r="J143" s="25" t="n"/>
      <c r="K143" s="24" t="n"/>
      <c r="L143" s="31" t="n"/>
      <c r="M143" s="32" t="n"/>
      <c r="N143" s="25" t="n"/>
      <c r="O143" s="21" t="str">
        <f>IF(NOT(ISNUMBER(B143)),"",IF(ISNUMBER(N143),N143-B143,TODAY()-B143))</f>
        <v/>
      </c>
      <c r="P143" s="17" t="str">
        <f>IF(OR(E143&lt;&gt;"Preventive",NOT(ISNUMBER(J143))),"",IF(ISNUMBER(N143),IF(N143&lt;=J143,"On time","Late"),IF(J143&lt;TODAY(),"Late","Not due yet")))</f>
        <v/>
      </c>
    </row>
    <row r="144">
      <c r="A144" s="23" t="n"/>
      <c r="B144" s="25" t="n"/>
      <c r="C144" s="23" t="n"/>
      <c r="D144" s="17" t="str">
        <f>IF(C144="","",IFERROR(INDEX(Machines!$A$2:$A$201,MATCH(C144,Machines!$B$2:$B$201,0)),"Not in Machines"))</f>
        <v/>
      </c>
      <c r="E144" s="23" t="n"/>
      <c r="F144" s="22" t="n"/>
      <c r="G144" s="23" t="n"/>
      <c r="H144" s="23" t="n"/>
      <c r="I144" s="23" t="n"/>
      <c r="J144" s="25" t="n"/>
      <c r="K144" s="24" t="n"/>
      <c r="L144" s="31" t="n"/>
      <c r="M144" s="32" t="n"/>
      <c r="N144" s="25" t="n"/>
      <c r="O144" s="21" t="str">
        <f>IF(NOT(ISNUMBER(B144)),"",IF(ISNUMBER(N144),N144-B144,TODAY()-B144))</f>
        <v/>
      </c>
      <c r="P144" s="17" t="str">
        <f>IF(OR(E144&lt;&gt;"Preventive",NOT(ISNUMBER(J144))),"",IF(ISNUMBER(N144),IF(N144&lt;=J144,"On time","Late"),IF(J144&lt;TODAY(),"Late","Not due yet")))</f>
        <v/>
      </c>
    </row>
    <row r="145">
      <c r="A145" s="23" t="n"/>
      <c r="B145" s="25" t="n"/>
      <c r="C145" s="23" t="n"/>
      <c r="D145" s="17" t="str">
        <f>IF(C145="","",IFERROR(INDEX(Machines!$A$2:$A$201,MATCH(C145,Machines!$B$2:$B$201,0)),"Not in Machines"))</f>
        <v/>
      </c>
      <c r="E145" s="23" t="n"/>
      <c r="F145" s="22" t="n"/>
      <c r="G145" s="23" t="n"/>
      <c r="H145" s="23" t="n"/>
      <c r="I145" s="23" t="n"/>
      <c r="J145" s="25" t="n"/>
      <c r="K145" s="24" t="n"/>
      <c r="L145" s="31" t="n"/>
      <c r="M145" s="32" t="n"/>
      <c r="N145" s="25" t="n"/>
      <c r="O145" s="21" t="str">
        <f>IF(NOT(ISNUMBER(B145)),"",IF(ISNUMBER(N145),N145-B145,TODAY()-B145))</f>
        <v/>
      </c>
      <c r="P145" s="17" t="str">
        <f>IF(OR(E145&lt;&gt;"Preventive",NOT(ISNUMBER(J145))),"",IF(ISNUMBER(N145),IF(N145&lt;=J145,"On time","Late"),IF(J145&lt;TODAY(),"Late","Not due yet")))</f>
        <v/>
      </c>
    </row>
    <row r="146">
      <c r="A146" s="23" t="n"/>
      <c r="B146" s="25" t="n"/>
      <c r="C146" s="23" t="n"/>
      <c r="D146" s="17" t="str">
        <f>IF(C146="","",IFERROR(INDEX(Machines!$A$2:$A$201,MATCH(C146,Machines!$B$2:$B$201,0)),"Not in Machines"))</f>
        <v/>
      </c>
      <c r="E146" s="23" t="n"/>
      <c r="F146" s="22" t="n"/>
      <c r="G146" s="23" t="n"/>
      <c r="H146" s="23" t="n"/>
      <c r="I146" s="23" t="n"/>
      <c r="J146" s="25" t="n"/>
      <c r="K146" s="24" t="n"/>
      <c r="L146" s="31" t="n"/>
      <c r="M146" s="32" t="n"/>
      <c r="N146" s="25" t="n"/>
      <c r="O146" s="21" t="str">
        <f>IF(NOT(ISNUMBER(B146)),"",IF(ISNUMBER(N146),N146-B146,TODAY()-B146))</f>
        <v/>
      </c>
      <c r="P146" s="17" t="str">
        <f>IF(OR(E146&lt;&gt;"Preventive",NOT(ISNUMBER(J146))),"",IF(ISNUMBER(N146),IF(N146&lt;=J146,"On time","Late"),IF(J146&lt;TODAY(),"Late","Not due yet")))</f>
        <v/>
      </c>
    </row>
    <row r="147">
      <c r="A147" s="23" t="n"/>
      <c r="B147" s="25" t="n"/>
      <c r="C147" s="23" t="n"/>
      <c r="D147" s="17" t="str">
        <f>IF(C147="","",IFERROR(INDEX(Machines!$A$2:$A$201,MATCH(C147,Machines!$B$2:$B$201,0)),"Not in Machines"))</f>
        <v/>
      </c>
      <c r="E147" s="23" t="n"/>
      <c r="F147" s="22" t="n"/>
      <c r="G147" s="23" t="n"/>
      <c r="H147" s="23" t="n"/>
      <c r="I147" s="23" t="n"/>
      <c r="J147" s="25" t="n"/>
      <c r="K147" s="24" t="n"/>
      <c r="L147" s="31" t="n"/>
      <c r="M147" s="32" t="n"/>
      <c r="N147" s="25" t="n"/>
      <c r="O147" s="21" t="str">
        <f>IF(NOT(ISNUMBER(B147)),"",IF(ISNUMBER(N147),N147-B147,TODAY()-B147))</f>
        <v/>
      </c>
      <c r="P147" s="17" t="str">
        <f>IF(OR(E147&lt;&gt;"Preventive",NOT(ISNUMBER(J147))),"",IF(ISNUMBER(N147),IF(N147&lt;=J147,"On time","Late"),IF(J147&lt;TODAY(),"Late","Not due yet")))</f>
        <v/>
      </c>
    </row>
    <row r="148">
      <c r="A148" s="23" t="n"/>
      <c r="B148" s="25" t="n"/>
      <c r="C148" s="23" t="n"/>
      <c r="D148" s="17" t="str">
        <f>IF(C148="","",IFERROR(INDEX(Machines!$A$2:$A$201,MATCH(C148,Machines!$B$2:$B$201,0)),"Not in Machines"))</f>
        <v/>
      </c>
      <c r="E148" s="23" t="n"/>
      <c r="F148" s="22" t="n"/>
      <c r="G148" s="23" t="n"/>
      <c r="H148" s="23" t="n"/>
      <c r="I148" s="23" t="n"/>
      <c r="J148" s="25" t="n"/>
      <c r="K148" s="24" t="n"/>
      <c r="L148" s="31" t="n"/>
      <c r="M148" s="32" t="n"/>
      <c r="N148" s="25" t="n"/>
      <c r="O148" s="21" t="str">
        <f>IF(NOT(ISNUMBER(B148)),"",IF(ISNUMBER(N148),N148-B148,TODAY()-B148))</f>
        <v/>
      </c>
      <c r="P148" s="17" t="str">
        <f>IF(OR(E148&lt;&gt;"Preventive",NOT(ISNUMBER(J148))),"",IF(ISNUMBER(N148),IF(N148&lt;=J148,"On time","Late"),IF(J148&lt;TODAY(),"Late","Not due yet")))</f>
        <v/>
      </c>
    </row>
    <row r="149">
      <c r="A149" s="23" t="n"/>
      <c r="B149" s="25" t="n"/>
      <c r="C149" s="23" t="n"/>
      <c r="D149" s="17" t="str">
        <f>IF(C149="","",IFERROR(INDEX(Machines!$A$2:$A$201,MATCH(C149,Machines!$B$2:$B$201,0)),"Not in Machines"))</f>
        <v/>
      </c>
      <c r="E149" s="23" t="n"/>
      <c r="F149" s="22" t="n"/>
      <c r="G149" s="23" t="n"/>
      <c r="H149" s="23" t="n"/>
      <c r="I149" s="23" t="n"/>
      <c r="J149" s="25" t="n"/>
      <c r="K149" s="24" t="n"/>
      <c r="L149" s="31" t="n"/>
      <c r="M149" s="32" t="n"/>
      <c r="N149" s="25" t="n"/>
      <c r="O149" s="21" t="str">
        <f>IF(NOT(ISNUMBER(B149)),"",IF(ISNUMBER(N149),N149-B149,TODAY()-B149))</f>
        <v/>
      </c>
      <c r="P149" s="17" t="str">
        <f>IF(OR(E149&lt;&gt;"Preventive",NOT(ISNUMBER(J149))),"",IF(ISNUMBER(N149),IF(N149&lt;=J149,"On time","Late"),IF(J149&lt;TODAY(),"Late","Not due yet")))</f>
        <v/>
      </c>
    </row>
    <row r="150">
      <c r="A150" s="23" t="n"/>
      <c r="B150" s="25" t="n"/>
      <c r="C150" s="23" t="n"/>
      <c r="D150" s="17" t="str">
        <f>IF(C150="","",IFERROR(INDEX(Machines!$A$2:$A$201,MATCH(C150,Machines!$B$2:$B$201,0)),"Not in Machines"))</f>
        <v/>
      </c>
      <c r="E150" s="23" t="n"/>
      <c r="F150" s="22" t="n"/>
      <c r="G150" s="23" t="n"/>
      <c r="H150" s="23" t="n"/>
      <c r="I150" s="23" t="n"/>
      <c r="J150" s="25" t="n"/>
      <c r="K150" s="24" t="n"/>
      <c r="L150" s="31" t="n"/>
      <c r="M150" s="32" t="n"/>
      <c r="N150" s="25" t="n"/>
      <c r="O150" s="21" t="str">
        <f>IF(NOT(ISNUMBER(B150)),"",IF(ISNUMBER(N150),N150-B150,TODAY()-B150))</f>
        <v/>
      </c>
      <c r="P150" s="17" t="str">
        <f>IF(OR(E150&lt;&gt;"Preventive",NOT(ISNUMBER(J150))),"",IF(ISNUMBER(N150),IF(N150&lt;=J150,"On time","Late"),IF(J150&lt;TODAY(),"Late","Not due yet")))</f>
        <v/>
      </c>
    </row>
    <row r="151">
      <c r="A151" s="23" t="n"/>
      <c r="B151" s="25" t="n"/>
      <c r="C151" s="23" t="n"/>
      <c r="D151" s="17" t="str">
        <f>IF(C151="","",IFERROR(INDEX(Machines!$A$2:$A$201,MATCH(C151,Machines!$B$2:$B$201,0)),"Not in Machines"))</f>
        <v/>
      </c>
      <c r="E151" s="23" t="n"/>
      <c r="F151" s="22" t="n"/>
      <c r="G151" s="23" t="n"/>
      <c r="H151" s="23" t="n"/>
      <c r="I151" s="23" t="n"/>
      <c r="J151" s="25" t="n"/>
      <c r="K151" s="24" t="n"/>
      <c r="L151" s="31" t="n"/>
      <c r="M151" s="32" t="n"/>
      <c r="N151" s="25" t="n"/>
      <c r="O151" s="21" t="str">
        <f>IF(NOT(ISNUMBER(B151)),"",IF(ISNUMBER(N151),N151-B151,TODAY()-B151))</f>
        <v/>
      </c>
      <c r="P151" s="17" t="str">
        <f>IF(OR(E151&lt;&gt;"Preventive",NOT(ISNUMBER(J151))),"",IF(ISNUMBER(N151),IF(N151&lt;=J151,"On time","Late"),IF(J151&lt;TODAY(),"Late","Not due yet")))</f>
        <v/>
      </c>
    </row>
    <row r="152">
      <c r="A152" s="23" t="n"/>
      <c r="B152" s="25" t="n"/>
      <c r="C152" s="23" t="n"/>
      <c r="D152" s="17" t="str">
        <f>IF(C152="","",IFERROR(INDEX(Machines!$A$2:$A$201,MATCH(C152,Machines!$B$2:$B$201,0)),"Not in Machines"))</f>
        <v/>
      </c>
      <c r="E152" s="23" t="n"/>
      <c r="F152" s="22" t="n"/>
      <c r="G152" s="23" t="n"/>
      <c r="H152" s="23" t="n"/>
      <c r="I152" s="23" t="n"/>
      <c r="J152" s="25" t="n"/>
      <c r="K152" s="24" t="n"/>
      <c r="L152" s="31" t="n"/>
      <c r="M152" s="32" t="n"/>
      <c r="N152" s="25" t="n"/>
      <c r="O152" s="21" t="str">
        <f>IF(NOT(ISNUMBER(B152)),"",IF(ISNUMBER(N152),N152-B152,TODAY()-B152))</f>
        <v/>
      </c>
      <c r="P152" s="17" t="str">
        <f>IF(OR(E152&lt;&gt;"Preventive",NOT(ISNUMBER(J152))),"",IF(ISNUMBER(N152),IF(N152&lt;=J152,"On time","Late"),IF(J152&lt;TODAY(),"Late","Not due yet")))</f>
        <v/>
      </c>
    </row>
    <row r="153">
      <c r="A153" s="23" t="n"/>
      <c r="B153" s="25" t="n"/>
      <c r="C153" s="23" t="n"/>
      <c r="D153" s="17" t="str">
        <f>IF(C153="","",IFERROR(INDEX(Machines!$A$2:$A$201,MATCH(C153,Machines!$B$2:$B$201,0)),"Not in Machines"))</f>
        <v/>
      </c>
      <c r="E153" s="23" t="n"/>
      <c r="F153" s="22" t="n"/>
      <c r="G153" s="23" t="n"/>
      <c r="H153" s="23" t="n"/>
      <c r="I153" s="23" t="n"/>
      <c r="J153" s="25" t="n"/>
      <c r="K153" s="24" t="n"/>
      <c r="L153" s="31" t="n"/>
      <c r="M153" s="32" t="n"/>
      <c r="N153" s="25" t="n"/>
      <c r="O153" s="21" t="str">
        <f>IF(NOT(ISNUMBER(B153)),"",IF(ISNUMBER(N153),N153-B153,TODAY()-B153))</f>
        <v/>
      </c>
      <c r="P153" s="17" t="str">
        <f>IF(OR(E153&lt;&gt;"Preventive",NOT(ISNUMBER(J153))),"",IF(ISNUMBER(N153),IF(N153&lt;=J153,"On time","Late"),IF(J153&lt;TODAY(),"Late","Not due yet")))</f>
        <v/>
      </c>
    </row>
    <row r="154">
      <c r="A154" s="23" t="n"/>
      <c r="B154" s="25" t="n"/>
      <c r="C154" s="23" t="n"/>
      <c r="D154" s="17" t="str">
        <f>IF(C154="","",IFERROR(INDEX(Machines!$A$2:$A$201,MATCH(C154,Machines!$B$2:$B$201,0)),"Not in Machines"))</f>
        <v/>
      </c>
      <c r="E154" s="23" t="n"/>
      <c r="F154" s="22" t="n"/>
      <c r="G154" s="23" t="n"/>
      <c r="H154" s="23" t="n"/>
      <c r="I154" s="23" t="n"/>
      <c r="J154" s="25" t="n"/>
      <c r="K154" s="24" t="n"/>
      <c r="L154" s="31" t="n"/>
      <c r="M154" s="32" t="n"/>
      <c r="N154" s="25" t="n"/>
      <c r="O154" s="21" t="str">
        <f>IF(NOT(ISNUMBER(B154)),"",IF(ISNUMBER(N154),N154-B154,TODAY()-B154))</f>
        <v/>
      </c>
      <c r="P154" s="17" t="str">
        <f>IF(OR(E154&lt;&gt;"Preventive",NOT(ISNUMBER(J154))),"",IF(ISNUMBER(N154),IF(N154&lt;=J154,"On time","Late"),IF(J154&lt;TODAY(),"Late","Not due yet")))</f>
        <v/>
      </c>
    </row>
    <row r="155">
      <c r="A155" s="23" t="n"/>
      <c r="B155" s="25" t="n"/>
      <c r="C155" s="23" t="n"/>
      <c r="D155" s="17" t="str">
        <f>IF(C155="","",IFERROR(INDEX(Machines!$A$2:$A$201,MATCH(C155,Machines!$B$2:$B$201,0)),"Not in Machines"))</f>
        <v/>
      </c>
      <c r="E155" s="23" t="n"/>
      <c r="F155" s="22" t="n"/>
      <c r="G155" s="23" t="n"/>
      <c r="H155" s="23" t="n"/>
      <c r="I155" s="23" t="n"/>
      <c r="J155" s="25" t="n"/>
      <c r="K155" s="24" t="n"/>
      <c r="L155" s="31" t="n"/>
      <c r="M155" s="32" t="n"/>
      <c r="N155" s="25" t="n"/>
      <c r="O155" s="21" t="str">
        <f>IF(NOT(ISNUMBER(B155)),"",IF(ISNUMBER(N155),N155-B155,TODAY()-B155))</f>
        <v/>
      </c>
      <c r="P155" s="17" t="str">
        <f>IF(OR(E155&lt;&gt;"Preventive",NOT(ISNUMBER(J155))),"",IF(ISNUMBER(N155),IF(N155&lt;=J155,"On time","Late"),IF(J155&lt;TODAY(),"Late","Not due yet")))</f>
        <v/>
      </c>
    </row>
    <row r="156">
      <c r="A156" s="23" t="n"/>
      <c r="B156" s="25" t="n"/>
      <c r="C156" s="23" t="n"/>
      <c r="D156" s="17" t="str">
        <f>IF(C156="","",IFERROR(INDEX(Machines!$A$2:$A$201,MATCH(C156,Machines!$B$2:$B$201,0)),"Not in Machines"))</f>
        <v/>
      </c>
      <c r="E156" s="23" t="n"/>
      <c r="F156" s="22" t="n"/>
      <c r="G156" s="23" t="n"/>
      <c r="H156" s="23" t="n"/>
      <c r="I156" s="23" t="n"/>
      <c r="J156" s="25" t="n"/>
      <c r="K156" s="24" t="n"/>
      <c r="L156" s="31" t="n"/>
      <c r="M156" s="32" t="n"/>
      <c r="N156" s="25" t="n"/>
      <c r="O156" s="21" t="str">
        <f>IF(NOT(ISNUMBER(B156)),"",IF(ISNUMBER(N156),N156-B156,TODAY()-B156))</f>
        <v/>
      </c>
      <c r="P156" s="17" t="str">
        <f>IF(OR(E156&lt;&gt;"Preventive",NOT(ISNUMBER(J156))),"",IF(ISNUMBER(N156),IF(N156&lt;=J156,"On time","Late"),IF(J156&lt;TODAY(),"Late","Not due yet")))</f>
        <v/>
      </c>
    </row>
    <row r="157">
      <c r="A157" s="23" t="n"/>
      <c r="B157" s="25" t="n"/>
      <c r="C157" s="23" t="n"/>
      <c r="D157" s="17" t="str">
        <f>IF(C157="","",IFERROR(INDEX(Machines!$A$2:$A$201,MATCH(C157,Machines!$B$2:$B$201,0)),"Not in Machines"))</f>
        <v/>
      </c>
      <c r="E157" s="23" t="n"/>
      <c r="F157" s="22" t="n"/>
      <c r="G157" s="23" t="n"/>
      <c r="H157" s="23" t="n"/>
      <c r="I157" s="23" t="n"/>
      <c r="J157" s="25" t="n"/>
      <c r="K157" s="24" t="n"/>
      <c r="L157" s="31" t="n"/>
      <c r="M157" s="32" t="n"/>
      <c r="N157" s="25" t="n"/>
      <c r="O157" s="21" t="str">
        <f>IF(NOT(ISNUMBER(B157)),"",IF(ISNUMBER(N157),N157-B157,TODAY()-B157))</f>
        <v/>
      </c>
      <c r="P157" s="17" t="str">
        <f>IF(OR(E157&lt;&gt;"Preventive",NOT(ISNUMBER(J157))),"",IF(ISNUMBER(N157),IF(N157&lt;=J157,"On time","Late"),IF(J157&lt;TODAY(),"Late","Not due yet")))</f>
        <v/>
      </c>
    </row>
    <row r="158">
      <c r="A158" s="23" t="n"/>
      <c r="B158" s="25" t="n"/>
      <c r="C158" s="23" t="n"/>
      <c r="D158" s="17" t="str">
        <f>IF(C158="","",IFERROR(INDEX(Machines!$A$2:$A$201,MATCH(C158,Machines!$B$2:$B$201,0)),"Not in Machines"))</f>
        <v/>
      </c>
      <c r="E158" s="23" t="n"/>
      <c r="F158" s="22" t="n"/>
      <c r="G158" s="23" t="n"/>
      <c r="H158" s="23" t="n"/>
      <c r="I158" s="23" t="n"/>
      <c r="J158" s="25" t="n"/>
      <c r="K158" s="24" t="n"/>
      <c r="L158" s="31" t="n"/>
      <c r="M158" s="32" t="n"/>
      <c r="N158" s="25" t="n"/>
      <c r="O158" s="21" t="str">
        <f>IF(NOT(ISNUMBER(B158)),"",IF(ISNUMBER(N158),N158-B158,TODAY()-B158))</f>
        <v/>
      </c>
      <c r="P158" s="17" t="str">
        <f>IF(OR(E158&lt;&gt;"Preventive",NOT(ISNUMBER(J158))),"",IF(ISNUMBER(N158),IF(N158&lt;=J158,"On time","Late"),IF(J158&lt;TODAY(),"Late","Not due yet")))</f>
        <v/>
      </c>
    </row>
    <row r="159">
      <c r="A159" s="23" t="n"/>
      <c r="B159" s="25" t="n"/>
      <c r="C159" s="23" t="n"/>
      <c r="D159" s="17" t="str">
        <f>IF(C159="","",IFERROR(INDEX(Machines!$A$2:$A$201,MATCH(C159,Machines!$B$2:$B$201,0)),"Not in Machines"))</f>
        <v/>
      </c>
      <c r="E159" s="23" t="n"/>
      <c r="F159" s="22" t="n"/>
      <c r="G159" s="23" t="n"/>
      <c r="H159" s="23" t="n"/>
      <c r="I159" s="23" t="n"/>
      <c r="J159" s="25" t="n"/>
      <c r="K159" s="24" t="n"/>
      <c r="L159" s="31" t="n"/>
      <c r="M159" s="32" t="n"/>
      <c r="N159" s="25" t="n"/>
      <c r="O159" s="21" t="str">
        <f>IF(NOT(ISNUMBER(B159)),"",IF(ISNUMBER(N159),N159-B159,TODAY()-B159))</f>
        <v/>
      </c>
      <c r="P159" s="17" t="str">
        <f>IF(OR(E159&lt;&gt;"Preventive",NOT(ISNUMBER(J159))),"",IF(ISNUMBER(N159),IF(N159&lt;=J159,"On time","Late"),IF(J159&lt;TODAY(),"Late","Not due yet")))</f>
        <v/>
      </c>
    </row>
    <row r="160">
      <c r="A160" s="23" t="n"/>
      <c r="B160" s="25" t="n"/>
      <c r="C160" s="23" t="n"/>
      <c r="D160" s="17" t="str">
        <f>IF(C160="","",IFERROR(INDEX(Machines!$A$2:$A$201,MATCH(C160,Machines!$B$2:$B$201,0)),"Not in Machines"))</f>
        <v/>
      </c>
      <c r="E160" s="23" t="n"/>
      <c r="F160" s="22" t="n"/>
      <c r="G160" s="23" t="n"/>
      <c r="H160" s="23" t="n"/>
      <c r="I160" s="23" t="n"/>
      <c r="J160" s="25" t="n"/>
      <c r="K160" s="24" t="n"/>
      <c r="L160" s="31" t="n"/>
      <c r="M160" s="32" t="n"/>
      <c r="N160" s="25" t="n"/>
      <c r="O160" s="21" t="str">
        <f>IF(NOT(ISNUMBER(B160)),"",IF(ISNUMBER(N160),N160-B160,TODAY()-B160))</f>
        <v/>
      </c>
      <c r="P160" s="17" t="str">
        <f>IF(OR(E160&lt;&gt;"Preventive",NOT(ISNUMBER(J160))),"",IF(ISNUMBER(N160),IF(N160&lt;=J160,"On time","Late"),IF(J160&lt;TODAY(),"Late","Not due yet")))</f>
        <v/>
      </c>
    </row>
    <row r="161">
      <c r="A161" s="23" t="n"/>
      <c r="B161" s="25" t="n"/>
      <c r="C161" s="23" t="n"/>
      <c r="D161" s="17" t="str">
        <f>IF(C161="","",IFERROR(INDEX(Machines!$A$2:$A$201,MATCH(C161,Machines!$B$2:$B$201,0)),"Not in Machines"))</f>
        <v/>
      </c>
      <c r="E161" s="23" t="n"/>
      <c r="F161" s="22" t="n"/>
      <c r="G161" s="23" t="n"/>
      <c r="H161" s="23" t="n"/>
      <c r="I161" s="23" t="n"/>
      <c r="J161" s="25" t="n"/>
      <c r="K161" s="24" t="n"/>
      <c r="L161" s="31" t="n"/>
      <c r="M161" s="32" t="n"/>
      <c r="N161" s="25" t="n"/>
      <c r="O161" s="21" t="str">
        <f>IF(NOT(ISNUMBER(B161)),"",IF(ISNUMBER(N161),N161-B161,TODAY()-B161))</f>
        <v/>
      </c>
      <c r="P161" s="17" t="str">
        <f>IF(OR(E161&lt;&gt;"Preventive",NOT(ISNUMBER(J161))),"",IF(ISNUMBER(N161),IF(N161&lt;=J161,"On time","Late"),IF(J161&lt;TODAY(),"Late","Not due yet")))</f>
        <v/>
      </c>
    </row>
    <row r="162">
      <c r="A162" s="23" t="n"/>
      <c r="B162" s="25" t="n"/>
      <c r="C162" s="23" t="n"/>
      <c r="D162" s="17" t="str">
        <f>IF(C162="","",IFERROR(INDEX(Machines!$A$2:$A$201,MATCH(C162,Machines!$B$2:$B$201,0)),"Not in Machines"))</f>
        <v/>
      </c>
      <c r="E162" s="23" t="n"/>
      <c r="F162" s="22" t="n"/>
      <c r="G162" s="23" t="n"/>
      <c r="H162" s="23" t="n"/>
      <c r="I162" s="23" t="n"/>
      <c r="J162" s="25" t="n"/>
      <c r="K162" s="24" t="n"/>
      <c r="L162" s="31" t="n"/>
      <c r="M162" s="32" t="n"/>
      <c r="N162" s="25" t="n"/>
      <c r="O162" s="21" t="str">
        <f>IF(NOT(ISNUMBER(B162)),"",IF(ISNUMBER(N162),N162-B162,TODAY()-B162))</f>
        <v/>
      </c>
      <c r="P162" s="17" t="str">
        <f>IF(OR(E162&lt;&gt;"Preventive",NOT(ISNUMBER(J162))),"",IF(ISNUMBER(N162),IF(N162&lt;=J162,"On time","Late"),IF(J162&lt;TODAY(),"Late","Not due yet")))</f>
        <v/>
      </c>
    </row>
    <row r="163">
      <c r="A163" s="23" t="n"/>
      <c r="B163" s="25" t="n"/>
      <c r="C163" s="23" t="n"/>
      <c r="D163" s="17" t="str">
        <f>IF(C163="","",IFERROR(INDEX(Machines!$A$2:$A$201,MATCH(C163,Machines!$B$2:$B$201,0)),"Not in Machines"))</f>
        <v/>
      </c>
      <c r="E163" s="23" t="n"/>
      <c r="F163" s="22" t="n"/>
      <c r="G163" s="23" t="n"/>
      <c r="H163" s="23" t="n"/>
      <c r="I163" s="23" t="n"/>
      <c r="J163" s="25" t="n"/>
      <c r="K163" s="24" t="n"/>
      <c r="L163" s="31" t="n"/>
      <c r="M163" s="32" t="n"/>
      <c r="N163" s="25" t="n"/>
      <c r="O163" s="21" t="str">
        <f>IF(NOT(ISNUMBER(B163)),"",IF(ISNUMBER(N163),N163-B163,TODAY()-B163))</f>
        <v/>
      </c>
      <c r="P163" s="17" t="str">
        <f>IF(OR(E163&lt;&gt;"Preventive",NOT(ISNUMBER(J163))),"",IF(ISNUMBER(N163),IF(N163&lt;=J163,"On time","Late"),IF(J163&lt;TODAY(),"Late","Not due yet")))</f>
        <v/>
      </c>
    </row>
    <row r="164">
      <c r="A164" s="23" t="n"/>
      <c r="B164" s="25" t="n"/>
      <c r="C164" s="23" t="n"/>
      <c r="D164" s="17" t="str">
        <f>IF(C164="","",IFERROR(INDEX(Machines!$A$2:$A$201,MATCH(C164,Machines!$B$2:$B$201,0)),"Not in Machines"))</f>
        <v/>
      </c>
      <c r="E164" s="23" t="n"/>
      <c r="F164" s="22" t="n"/>
      <c r="G164" s="23" t="n"/>
      <c r="H164" s="23" t="n"/>
      <c r="I164" s="23" t="n"/>
      <c r="J164" s="25" t="n"/>
      <c r="K164" s="24" t="n"/>
      <c r="L164" s="31" t="n"/>
      <c r="M164" s="32" t="n"/>
      <c r="N164" s="25" t="n"/>
      <c r="O164" s="21" t="str">
        <f>IF(NOT(ISNUMBER(B164)),"",IF(ISNUMBER(N164),N164-B164,TODAY()-B164))</f>
        <v/>
      </c>
      <c r="P164" s="17" t="str">
        <f>IF(OR(E164&lt;&gt;"Preventive",NOT(ISNUMBER(J164))),"",IF(ISNUMBER(N164),IF(N164&lt;=J164,"On time","Late"),IF(J164&lt;TODAY(),"Late","Not due yet")))</f>
        <v/>
      </c>
    </row>
    <row r="165">
      <c r="A165" s="23" t="n"/>
      <c r="B165" s="25" t="n"/>
      <c r="C165" s="23" t="n"/>
      <c r="D165" s="17" t="str">
        <f>IF(C165="","",IFERROR(INDEX(Machines!$A$2:$A$201,MATCH(C165,Machines!$B$2:$B$201,0)),"Not in Machines"))</f>
        <v/>
      </c>
      <c r="E165" s="23" t="n"/>
      <c r="F165" s="22" t="n"/>
      <c r="G165" s="23" t="n"/>
      <c r="H165" s="23" t="n"/>
      <c r="I165" s="23" t="n"/>
      <c r="J165" s="25" t="n"/>
      <c r="K165" s="24" t="n"/>
      <c r="L165" s="31" t="n"/>
      <c r="M165" s="32" t="n"/>
      <c r="N165" s="25" t="n"/>
      <c r="O165" s="21" t="str">
        <f>IF(NOT(ISNUMBER(B165)),"",IF(ISNUMBER(N165),N165-B165,TODAY()-B165))</f>
        <v/>
      </c>
      <c r="P165" s="17" t="str">
        <f>IF(OR(E165&lt;&gt;"Preventive",NOT(ISNUMBER(J165))),"",IF(ISNUMBER(N165),IF(N165&lt;=J165,"On time","Late"),IF(J165&lt;TODAY(),"Late","Not due yet")))</f>
        <v/>
      </c>
    </row>
    <row r="166">
      <c r="A166" s="23" t="n"/>
      <c r="B166" s="25" t="n"/>
      <c r="C166" s="23" t="n"/>
      <c r="D166" s="17" t="str">
        <f>IF(C166="","",IFERROR(INDEX(Machines!$A$2:$A$201,MATCH(C166,Machines!$B$2:$B$201,0)),"Not in Machines"))</f>
        <v/>
      </c>
      <c r="E166" s="23" t="n"/>
      <c r="F166" s="22" t="n"/>
      <c r="G166" s="23" t="n"/>
      <c r="H166" s="23" t="n"/>
      <c r="I166" s="23" t="n"/>
      <c r="J166" s="25" t="n"/>
      <c r="K166" s="24" t="n"/>
      <c r="L166" s="31" t="n"/>
      <c r="M166" s="32" t="n"/>
      <c r="N166" s="25" t="n"/>
      <c r="O166" s="21" t="str">
        <f>IF(NOT(ISNUMBER(B166)),"",IF(ISNUMBER(N166),N166-B166,TODAY()-B166))</f>
        <v/>
      </c>
      <c r="P166" s="17" t="str">
        <f>IF(OR(E166&lt;&gt;"Preventive",NOT(ISNUMBER(J166))),"",IF(ISNUMBER(N166),IF(N166&lt;=J166,"On time","Late"),IF(J166&lt;TODAY(),"Late","Not due yet")))</f>
        <v/>
      </c>
    </row>
    <row r="167">
      <c r="A167" s="23" t="n"/>
      <c r="B167" s="25" t="n"/>
      <c r="C167" s="23" t="n"/>
      <c r="D167" s="17" t="str">
        <f>IF(C167="","",IFERROR(INDEX(Machines!$A$2:$A$201,MATCH(C167,Machines!$B$2:$B$201,0)),"Not in Machines"))</f>
        <v/>
      </c>
      <c r="E167" s="23" t="n"/>
      <c r="F167" s="22" t="n"/>
      <c r="G167" s="23" t="n"/>
      <c r="H167" s="23" t="n"/>
      <c r="I167" s="23" t="n"/>
      <c r="J167" s="25" t="n"/>
      <c r="K167" s="24" t="n"/>
      <c r="L167" s="31" t="n"/>
      <c r="M167" s="32" t="n"/>
      <c r="N167" s="25" t="n"/>
      <c r="O167" s="21" t="str">
        <f>IF(NOT(ISNUMBER(B167)),"",IF(ISNUMBER(N167),N167-B167,TODAY()-B167))</f>
        <v/>
      </c>
      <c r="P167" s="17" t="str">
        <f>IF(OR(E167&lt;&gt;"Preventive",NOT(ISNUMBER(J167))),"",IF(ISNUMBER(N167),IF(N167&lt;=J167,"On time","Late"),IF(J167&lt;TODAY(),"Late","Not due yet")))</f>
        <v/>
      </c>
    </row>
    <row r="168">
      <c r="A168" s="23" t="n"/>
      <c r="B168" s="25" t="n"/>
      <c r="C168" s="23" t="n"/>
      <c r="D168" s="17" t="str">
        <f>IF(C168="","",IFERROR(INDEX(Machines!$A$2:$A$201,MATCH(C168,Machines!$B$2:$B$201,0)),"Not in Machines"))</f>
        <v/>
      </c>
      <c r="E168" s="23" t="n"/>
      <c r="F168" s="22" t="n"/>
      <c r="G168" s="23" t="n"/>
      <c r="H168" s="23" t="n"/>
      <c r="I168" s="23" t="n"/>
      <c r="J168" s="25" t="n"/>
      <c r="K168" s="24" t="n"/>
      <c r="L168" s="31" t="n"/>
      <c r="M168" s="32" t="n"/>
      <c r="N168" s="25" t="n"/>
      <c r="O168" s="21" t="str">
        <f>IF(NOT(ISNUMBER(B168)),"",IF(ISNUMBER(N168),N168-B168,TODAY()-B168))</f>
        <v/>
      </c>
      <c r="P168" s="17" t="str">
        <f>IF(OR(E168&lt;&gt;"Preventive",NOT(ISNUMBER(J168))),"",IF(ISNUMBER(N168),IF(N168&lt;=J168,"On time","Late"),IF(J168&lt;TODAY(),"Late","Not due yet")))</f>
        <v/>
      </c>
    </row>
    <row r="169">
      <c r="A169" s="23" t="n"/>
      <c r="B169" s="25" t="n"/>
      <c r="C169" s="23" t="n"/>
      <c r="D169" s="17" t="str">
        <f>IF(C169="","",IFERROR(INDEX(Machines!$A$2:$A$201,MATCH(C169,Machines!$B$2:$B$201,0)),"Not in Machines"))</f>
        <v/>
      </c>
      <c r="E169" s="23" t="n"/>
      <c r="F169" s="22" t="n"/>
      <c r="G169" s="23" t="n"/>
      <c r="H169" s="23" t="n"/>
      <c r="I169" s="23" t="n"/>
      <c r="J169" s="25" t="n"/>
      <c r="K169" s="24" t="n"/>
      <c r="L169" s="31" t="n"/>
      <c r="M169" s="32" t="n"/>
      <c r="N169" s="25" t="n"/>
      <c r="O169" s="21" t="str">
        <f>IF(NOT(ISNUMBER(B169)),"",IF(ISNUMBER(N169),N169-B169,TODAY()-B169))</f>
        <v/>
      </c>
      <c r="P169" s="17" t="str">
        <f>IF(OR(E169&lt;&gt;"Preventive",NOT(ISNUMBER(J169))),"",IF(ISNUMBER(N169),IF(N169&lt;=J169,"On time","Late"),IF(J169&lt;TODAY(),"Late","Not due yet")))</f>
        <v/>
      </c>
    </row>
    <row r="170">
      <c r="A170" s="23" t="n"/>
      <c r="B170" s="25" t="n"/>
      <c r="C170" s="23" t="n"/>
      <c r="D170" s="17" t="str">
        <f>IF(C170="","",IFERROR(INDEX(Machines!$A$2:$A$201,MATCH(C170,Machines!$B$2:$B$201,0)),"Not in Machines"))</f>
        <v/>
      </c>
      <c r="E170" s="23" t="n"/>
      <c r="F170" s="22" t="n"/>
      <c r="G170" s="23" t="n"/>
      <c r="H170" s="23" t="n"/>
      <c r="I170" s="23" t="n"/>
      <c r="J170" s="25" t="n"/>
      <c r="K170" s="24" t="n"/>
      <c r="L170" s="31" t="n"/>
      <c r="M170" s="32" t="n"/>
      <c r="N170" s="25" t="n"/>
      <c r="O170" s="21" t="str">
        <f>IF(NOT(ISNUMBER(B170)),"",IF(ISNUMBER(N170),N170-B170,TODAY()-B170))</f>
        <v/>
      </c>
      <c r="P170" s="17" t="str">
        <f>IF(OR(E170&lt;&gt;"Preventive",NOT(ISNUMBER(J170))),"",IF(ISNUMBER(N170),IF(N170&lt;=J170,"On time","Late"),IF(J170&lt;TODAY(),"Late","Not due yet")))</f>
        <v/>
      </c>
    </row>
    <row r="171">
      <c r="A171" s="23" t="n"/>
      <c r="B171" s="25" t="n"/>
      <c r="C171" s="23" t="n"/>
      <c r="D171" s="17" t="str">
        <f>IF(C171="","",IFERROR(INDEX(Machines!$A$2:$A$201,MATCH(C171,Machines!$B$2:$B$201,0)),"Not in Machines"))</f>
        <v/>
      </c>
      <c r="E171" s="23" t="n"/>
      <c r="F171" s="22" t="n"/>
      <c r="G171" s="23" t="n"/>
      <c r="H171" s="23" t="n"/>
      <c r="I171" s="23" t="n"/>
      <c r="J171" s="25" t="n"/>
      <c r="K171" s="24" t="n"/>
      <c r="L171" s="31" t="n"/>
      <c r="M171" s="32" t="n"/>
      <c r="N171" s="25" t="n"/>
      <c r="O171" s="21" t="str">
        <f>IF(NOT(ISNUMBER(B171)),"",IF(ISNUMBER(N171),N171-B171,TODAY()-B171))</f>
        <v/>
      </c>
      <c r="P171" s="17" t="str">
        <f>IF(OR(E171&lt;&gt;"Preventive",NOT(ISNUMBER(J171))),"",IF(ISNUMBER(N171),IF(N171&lt;=J171,"On time","Late"),IF(J171&lt;TODAY(),"Late","Not due yet")))</f>
        <v/>
      </c>
    </row>
    <row r="172">
      <c r="A172" s="23" t="n"/>
      <c r="B172" s="25" t="n"/>
      <c r="C172" s="23" t="n"/>
      <c r="D172" s="17" t="str">
        <f>IF(C172="","",IFERROR(INDEX(Machines!$A$2:$A$201,MATCH(C172,Machines!$B$2:$B$201,0)),"Not in Machines"))</f>
        <v/>
      </c>
      <c r="E172" s="23" t="n"/>
      <c r="F172" s="22" t="n"/>
      <c r="G172" s="23" t="n"/>
      <c r="H172" s="23" t="n"/>
      <c r="I172" s="23" t="n"/>
      <c r="J172" s="25" t="n"/>
      <c r="K172" s="24" t="n"/>
      <c r="L172" s="31" t="n"/>
      <c r="M172" s="32" t="n"/>
      <c r="N172" s="25" t="n"/>
      <c r="O172" s="21" t="str">
        <f>IF(NOT(ISNUMBER(B172)),"",IF(ISNUMBER(N172),N172-B172,TODAY()-B172))</f>
        <v/>
      </c>
      <c r="P172" s="17" t="str">
        <f>IF(OR(E172&lt;&gt;"Preventive",NOT(ISNUMBER(J172))),"",IF(ISNUMBER(N172),IF(N172&lt;=J172,"On time","Late"),IF(J172&lt;TODAY(),"Late","Not due yet")))</f>
        <v/>
      </c>
    </row>
    <row r="173">
      <c r="A173" s="23" t="n"/>
      <c r="B173" s="25" t="n"/>
      <c r="C173" s="23" t="n"/>
      <c r="D173" s="17" t="str">
        <f>IF(C173="","",IFERROR(INDEX(Machines!$A$2:$A$201,MATCH(C173,Machines!$B$2:$B$201,0)),"Not in Machines"))</f>
        <v/>
      </c>
      <c r="E173" s="23" t="n"/>
      <c r="F173" s="22" t="n"/>
      <c r="G173" s="23" t="n"/>
      <c r="H173" s="23" t="n"/>
      <c r="I173" s="23" t="n"/>
      <c r="J173" s="25" t="n"/>
      <c r="K173" s="24" t="n"/>
      <c r="L173" s="31" t="n"/>
      <c r="M173" s="32" t="n"/>
      <c r="N173" s="25" t="n"/>
      <c r="O173" s="21" t="str">
        <f>IF(NOT(ISNUMBER(B173)),"",IF(ISNUMBER(N173),N173-B173,TODAY()-B173))</f>
        <v/>
      </c>
      <c r="P173" s="17" t="str">
        <f>IF(OR(E173&lt;&gt;"Preventive",NOT(ISNUMBER(J173))),"",IF(ISNUMBER(N173),IF(N173&lt;=J173,"On time","Late"),IF(J173&lt;TODAY(),"Late","Not due yet")))</f>
        <v/>
      </c>
    </row>
    <row r="174">
      <c r="A174" s="23" t="n"/>
      <c r="B174" s="25" t="n"/>
      <c r="C174" s="23" t="n"/>
      <c r="D174" s="17" t="str">
        <f>IF(C174="","",IFERROR(INDEX(Machines!$A$2:$A$201,MATCH(C174,Machines!$B$2:$B$201,0)),"Not in Machines"))</f>
        <v/>
      </c>
      <c r="E174" s="23" t="n"/>
      <c r="F174" s="22" t="n"/>
      <c r="G174" s="23" t="n"/>
      <c r="H174" s="23" t="n"/>
      <c r="I174" s="23" t="n"/>
      <c r="J174" s="25" t="n"/>
      <c r="K174" s="24" t="n"/>
      <c r="L174" s="31" t="n"/>
      <c r="M174" s="32" t="n"/>
      <c r="N174" s="25" t="n"/>
      <c r="O174" s="21" t="str">
        <f>IF(NOT(ISNUMBER(B174)),"",IF(ISNUMBER(N174),N174-B174,TODAY()-B174))</f>
        <v/>
      </c>
      <c r="P174" s="17" t="str">
        <f>IF(OR(E174&lt;&gt;"Preventive",NOT(ISNUMBER(J174))),"",IF(ISNUMBER(N174),IF(N174&lt;=J174,"On time","Late"),IF(J174&lt;TODAY(),"Late","Not due yet")))</f>
        <v/>
      </c>
    </row>
    <row r="175">
      <c r="A175" s="23" t="n"/>
      <c r="B175" s="25" t="n"/>
      <c r="C175" s="23" t="n"/>
      <c r="D175" s="17" t="str">
        <f>IF(C175="","",IFERROR(INDEX(Machines!$A$2:$A$201,MATCH(C175,Machines!$B$2:$B$201,0)),"Not in Machines"))</f>
        <v/>
      </c>
      <c r="E175" s="23" t="n"/>
      <c r="F175" s="22" t="n"/>
      <c r="G175" s="23" t="n"/>
      <c r="H175" s="23" t="n"/>
      <c r="I175" s="23" t="n"/>
      <c r="J175" s="25" t="n"/>
      <c r="K175" s="24" t="n"/>
      <c r="L175" s="31" t="n"/>
      <c r="M175" s="32" t="n"/>
      <c r="N175" s="25" t="n"/>
      <c r="O175" s="21" t="str">
        <f>IF(NOT(ISNUMBER(B175)),"",IF(ISNUMBER(N175),N175-B175,TODAY()-B175))</f>
        <v/>
      </c>
      <c r="P175" s="17" t="str">
        <f>IF(OR(E175&lt;&gt;"Preventive",NOT(ISNUMBER(J175))),"",IF(ISNUMBER(N175),IF(N175&lt;=J175,"On time","Late"),IF(J175&lt;TODAY(),"Late","Not due yet")))</f>
        <v/>
      </c>
    </row>
    <row r="176">
      <c r="A176" s="23" t="n"/>
      <c r="B176" s="25" t="n"/>
      <c r="C176" s="23" t="n"/>
      <c r="D176" s="17" t="str">
        <f>IF(C176="","",IFERROR(INDEX(Machines!$A$2:$A$201,MATCH(C176,Machines!$B$2:$B$201,0)),"Not in Machines"))</f>
        <v/>
      </c>
      <c r="E176" s="23" t="n"/>
      <c r="F176" s="22" t="n"/>
      <c r="G176" s="23" t="n"/>
      <c r="H176" s="23" t="n"/>
      <c r="I176" s="23" t="n"/>
      <c r="J176" s="25" t="n"/>
      <c r="K176" s="24" t="n"/>
      <c r="L176" s="31" t="n"/>
      <c r="M176" s="32" t="n"/>
      <c r="N176" s="25" t="n"/>
      <c r="O176" s="21" t="str">
        <f>IF(NOT(ISNUMBER(B176)),"",IF(ISNUMBER(N176),N176-B176,TODAY()-B176))</f>
        <v/>
      </c>
      <c r="P176" s="17" t="str">
        <f>IF(OR(E176&lt;&gt;"Preventive",NOT(ISNUMBER(J176))),"",IF(ISNUMBER(N176),IF(N176&lt;=J176,"On time","Late"),IF(J176&lt;TODAY(),"Late","Not due yet")))</f>
        <v/>
      </c>
    </row>
    <row r="177">
      <c r="A177" s="23" t="n"/>
      <c r="B177" s="25" t="n"/>
      <c r="C177" s="23" t="n"/>
      <c r="D177" s="17" t="str">
        <f>IF(C177="","",IFERROR(INDEX(Machines!$A$2:$A$201,MATCH(C177,Machines!$B$2:$B$201,0)),"Not in Machines"))</f>
        <v/>
      </c>
      <c r="E177" s="23" t="n"/>
      <c r="F177" s="22" t="n"/>
      <c r="G177" s="23" t="n"/>
      <c r="H177" s="23" t="n"/>
      <c r="I177" s="23" t="n"/>
      <c r="J177" s="25" t="n"/>
      <c r="K177" s="24" t="n"/>
      <c r="L177" s="31" t="n"/>
      <c r="M177" s="32" t="n"/>
      <c r="N177" s="25" t="n"/>
      <c r="O177" s="21" t="str">
        <f>IF(NOT(ISNUMBER(B177)),"",IF(ISNUMBER(N177),N177-B177,TODAY()-B177))</f>
        <v/>
      </c>
      <c r="P177" s="17" t="str">
        <f>IF(OR(E177&lt;&gt;"Preventive",NOT(ISNUMBER(J177))),"",IF(ISNUMBER(N177),IF(N177&lt;=J177,"On time","Late"),IF(J177&lt;TODAY(),"Late","Not due yet")))</f>
        <v/>
      </c>
    </row>
    <row r="178">
      <c r="A178" s="23" t="n"/>
      <c r="B178" s="25" t="n"/>
      <c r="C178" s="23" t="n"/>
      <c r="D178" s="17" t="str">
        <f>IF(C178="","",IFERROR(INDEX(Machines!$A$2:$A$201,MATCH(C178,Machines!$B$2:$B$201,0)),"Not in Machines"))</f>
        <v/>
      </c>
      <c r="E178" s="23" t="n"/>
      <c r="F178" s="22" t="n"/>
      <c r="G178" s="23" t="n"/>
      <c r="H178" s="23" t="n"/>
      <c r="I178" s="23" t="n"/>
      <c r="J178" s="25" t="n"/>
      <c r="K178" s="24" t="n"/>
      <c r="L178" s="31" t="n"/>
      <c r="M178" s="32" t="n"/>
      <c r="N178" s="25" t="n"/>
      <c r="O178" s="21" t="str">
        <f>IF(NOT(ISNUMBER(B178)),"",IF(ISNUMBER(N178),N178-B178,TODAY()-B178))</f>
        <v/>
      </c>
      <c r="P178" s="17" t="str">
        <f>IF(OR(E178&lt;&gt;"Preventive",NOT(ISNUMBER(J178))),"",IF(ISNUMBER(N178),IF(N178&lt;=J178,"On time","Late"),IF(J178&lt;TODAY(),"Late","Not due yet")))</f>
        <v/>
      </c>
    </row>
    <row r="179">
      <c r="A179" s="23" t="n"/>
      <c r="B179" s="25" t="n"/>
      <c r="C179" s="23" t="n"/>
      <c r="D179" s="17" t="str">
        <f>IF(C179="","",IFERROR(INDEX(Machines!$A$2:$A$201,MATCH(C179,Machines!$B$2:$B$201,0)),"Not in Machines"))</f>
        <v/>
      </c>
      <c r="E179" s="23" t="n"/>
      <c r="F179" s="22" t="n"/>
      <c r="G179" s="23" t="n"/>
      <c r="H179" s="23" t="n"/>
      <c r="I179" s="23" t="n"/>
      <c r="J179" s="25" t="n"/>
      <c r="K179" s="24" t="n"/>
      <c r="L179" s="31" t="n"/>
      <c r="M179" s="32" t="n"/>
      <c r="N179" s="25" t="n"/>
      <c r="O179" s="21" t="str">
        <f>IF(NOT(ISNUMBER(B179)),"",IF(ISNUMBER(N179),N179-B179,TODAY()-B179))</f>
        <v/>
      </c>
      <c r="P179" s="17" t="str">
        <f>IF(OR(E179&lt;&gt;"Preventive",NOT(ISNUMBER(J179))),"",IF(ISNUMBER(N179),IF(N179&lt;=J179,"On time","Late"),IF(J179&lt;TODAY(),"Late","Not due yet")))</f>
        <v/>
      </c>
    </row>
    <row r="180">
      <c r="A180" s="23" t="n"/>
      <c r="B180" s="25" t="n"/>
      <c r="C180" s="23" t="n"/>
      <c r="D180" s="17" t="str">
        <f>IF(C180="","",IFERROR(INDEX(Machines!$A$2:$A$201,MATCH(C180,Machines!$B$2:$B$201,0)),"Not in Machines"))</f>
        <v/>
      </c>
      <c r="E180" s="23" t="n"/>
      <c r="F180" s="22" t="n"/>
      <c r="G180" s="23" t="n"/>
      <c r="H180" s="23" t="n"/>
      <c r="I180" s="23" t="n"/>
      <c r="J180" s="25" t="n"/>
      <c r="K180" s="24" t="n"/>
      <c r="L180" s="31" t="n"/>
      <c r="M180" s="32" t="n"/>
      <c r="N180" s="25" t="n"/>
      <c r="O180" s="21" t="str">
        <f>IF(NOT(ISNUMBER(B180)),"",IF(ISNUMBER(N180),N180-B180,TODAY()-B180))</f>
        <v/>
      </c>
      <c r="P180" s="17" t="str">
        <f>IF(OR(E180&lt;&gt;"Preventive",NOT(ISNUMBER(J180))),"",IF(ISNUMBER(N180),IF(N180&lt;=J180,"On time","Late"),IF(J180&lt;TODAY(),"Late","Not due yet")))</f>
        <v/>
      </c>
    </row>
    <row r="181">
      <c r="A181" s="23" t="n"/>
      <c r="B181" s="25" t="n"/>
      <c r="C181" s="23" t="n"/>
      <c r="D181" s="17" t="str">
        <f>IF(C181="","",IFERROR(INDEX(Machines!$A$2:$A$201,MATCH(C181,Machines!$B$2:$B$201,0)),"Not in Machines"))</f>
        <v/>
      </c>
      <c r="E181" s="23" t="n"/>
      <c r="F181" s="22" t="n"/>
      <c r="G181" s="23" t="n"/>
      <c r="H181" s="23" t="n"/>
      <c r="I181" s="23" t="n"/>
      <c r="J181" s="25" t="n"/>
      <c r="K181" s="24" t="n"/>
      <c r="L181" s="31" t="n"/>
      <c r="M181" s="32" t="n"/>
      <c r="N181" s="25" t="n"/>
      <c r="O181" s="21" t="str">
        <f>IF(NOT(ISNUMBER(B181)),"",IF(ISNUMBER(N181),N181-B181,TODAY()-B181))</f>
        <v/>
      </c>
      <c r="P181" s="17" t="str">
        <f>IF(OR(E181&lt;&gt;"Preventive",NOT(ISNUMBER(J181))),"",IF(ISNUMBER(N181),IF(N181&lt;=J181,"On time","Late"),IF(J181&lt;TODAY(),"Late","Not due yet")))</f>
        <v/>
      </c>
    </row>
    <row r="182">
      <c r="A182" s="23" t="n"/>
      <c r="B182" s="25" t="n"/>
      <c r="C182" s="23" t="n"/>
      <c r="D182" s="17" t="str">
        <f>IF(C182="","",IFERROR(INDEX(Machines!$A$2:$A$201,MATCH(C182,Machines!$B$2:$B$201,0)),"Not in Machines"))</f>
        <v/>
      </c>
      <c r="E182" s="23" t="n"/>
      <c r="F182" s="22" t="n"/>
      <c r="G182" s="23" t="n"/>
      <c r="H182" s="23" t="n"/>
      <c r="I182" s="23" t="n"/>
      <c r="J182" s="25" t="n"/>
      <c r="K182" s="24" t="n"/>
      <c r="L182" s="31" t="n"/>
      <c r="M182" s="32" t="n"/>
      <c r="N182" s="25" t="n"/>
      <c r="O182" s="21" t="str">
        <f>IF(NOT(ISNUMBER(B182)),"",IF(ISNUMBER(N182),N182-B182,TODAY()-B182))</f>
        <v/>
      </c>
      <c r="P182" s="17" t="str">
        <f>IF(OR(E182&lt;&gt;"Preventive",NOT(ISNUMBER(J182))),"",IF(ISNUMBER(N182),IF(N182&lt;=J182,"On time","Late"),IF(J182&lt;TODAY(),"Late","Not due yet")))</f>
        <v/>
      </c>
    </row>
    <row r="183">
      <c r="A183" s="23" t="n"/>
      <c r="B183" s="25" t="n"/>
      <c r="C183" s="23" t="n"/>
      <c r="D183" s="17" t="str">
        <f>IF(C183="","",IFERROR(INDEX(Machines!$A$2:$A$201,MATCH(C183,Machines!$B$2:$B$201,0)),"Not in Machines"))</f>
        <v/>
      </c>
      <c r="E183" s="23" t="n"/>
      <c r="F183" s="22" t="n"/>
      <c r="G183" s="23" t="n"/>
      <c r="H183" s="23" t="n"/>
      <c r="I183" s="23" t="n"/>
      <c r="J183" s="25" t="n"/>
      <c r="K183" s="24" t="n"/>
      <c r="L183" s="31" t="n"/>
      <c r="M183" s="32" t="n"/>
      <c r="N183" s="25" t="n"/>
      <c r="O183" s="21" t="str">
        <f>IF(NOT(ISNUMBER(B183)),"",IF(ISNUMBER(N183),N183-B183,TODAY()-B183))</f>
        <v/>
      </c>
      <c r="P183" s="17" t="str">
        <f>IF(OR(E183&lt;&gt;"Preventive",NOT(ISNUMBER(J183))),"",IF(ISNUMBER(N183),IF(N183&lt;=J183,"On time","Late"),IF(J183&lt;TODAY(),"Late","Not due yet")))</f>
        <v/>
      </c>
    </row>
    <row r="184">
      <c r="A184" s="23" t="n"/>
      <c r="B184" s="25" t="n"/>
      <c r="C184" s="23" t="n"/>
      <c r="D184" s="17" t="str">
        <f>IF(C184="","",IFERROR(INDEX(Machines!$A$2:$A$201,MATCH(C184,Machines!$B$2:$B$201,0)),"Not in Machines"))</f>
        <v/>
      </c>
      <c r="E184" s="23" t="n"/>
      <c r="F184" s="22" t="n"/>
      <c r="G184" s="23" t="n"/>
      <c r="H184" s="23" t="n"/>
      <c r="I184" s="23" t="n"/>
      <c r="J184" s="25" t="n"/>
      <c r="K184" s="24" t="n"/>
      <c r="L184" s="31" t="n"/>
      <c r="M184" s="32" t="n"/>
      <c r="N184" s="25" t="n"/>
      <c r="O184" s="21" t="str">
        <f>IF(NOT(ISNUMBER(B184)),"",IF(ISNUMBER(N184),N184-B184,TODAY()-B184))</f>
        <v/>
      </c>
      <c r="P184" s="17" t="str">
        <f>IF(OR(E184&lt;&gt;"Preventive",NOT(ISNUMBER(J184))),"",IF(ISNUMBER(N184),IF(N184&lt;=J184,"On time","Late"),IF(J184&lt;TODAY(),"Late","Not due yet")))</f>
        <v/>
      </c>
    </row>
    <row r="185">
      <c r="A185" s="23" t="n"/>
      <c r="B185" s="25" t="n"/>
      <c r="C185" s="23" t="n"/>
      <c r="D185" s="17" t="str">
        <f>IF(C185="","",IFERROR(INDEX(Machines!$A$2:$A$201,MATCH(C185,Machines!$B$2:$B$201,0)),"Not in Machines"))</f>
        <v/>
      </c>
      <c r="E185" s="23" t="n"/>
      <c r="F185" s="22" t="n"/>
      <c r="G185" s="23" t="n"/>
      <c r="H185" s="23" t="n"/>
      <c r="I185" s="23" t="n"/>
      <c r="J185" s="25" t="n"/>
      <c r="K185" s="24" t="n"/>
      <c r="L185" s="31" t="n"/>
      <c r="M185" s="32" t="n"/>
      <c r="N185" s="25" t="n"/>
      <c r="O185" s="21" t="str">
        <f>IF(NOT(ISNUMBER(B185)),"",IF(ISNUMBER(N185),N185-B185,TODAY()-B185))</f>
        <v/>
      </c>
      <c r="P185" s="17" t="str">
        <f>IF(OR(E185&lt;&gt;"Preventive",NOT(ISNUMBER(J185))),"",IF(ISNUMBER(N185),IF(N185&lt;=J185,"On time","Late"),IF(J185&lt;TODAY(),"Late","Not due yet")))</f>
        <v/>
      </c>
    </row>
    <row r="186">
      <c r="A186" s="23" t="n"/>
      <c r="B186" s="25" t="n"/>
      <c r="C186" s="23" t="n"/>
      <c r="D186" s="17" t="str">
        <f>IF(C186="","",IFERROR(INDEX(Machines!$A$2:$A$201,MATCH(C186,Machines!$B$2:$B$201,0)),"Not in Machines"))</f>
        <v/>
      </c>
      <c r="E186" s="23" t="n"/>
      <c r="F186" s="22" t="n"/>
      <c r="G186" s="23" t="n"/>
      <c r="H186" s="23" t="n"/>
      <c r="I186" s="23" t="n"/>
      <c r="J186" s="25" t="n"/>
      <c r="K186" s="24" t="n"/>
      <c r="L186" s="31" t="n"/>
      <c r="M186" s="32" t="n"/>
      <c r="N186" s="25" t="n"/>
      <c r="O186" s="21" t="str">
        <f>IF(NOT(ISNUMBER(B186)),"",IF(ISNUMBER(N186),N186-B186,TODAY()-B186))</f>
        <v/>
      </c>
      <c r="P186" s="17" t="str">
        <f>IF(OR(E186&lt;&gt;"Preventive",NOT(ISNUMBER(J186))),"",IF(ISNUMBER(N186),IF(N186&lt;=J186,"On time","Late"),IF(J186&lt;TODAY(),"Late","Not due yet")))</f>
        <v/>
      </c>
    </row>
    <row r="187">
      <c r="A187" s="23" t="n"/>
      <c r="B187" s="25" t="n"/>
      <c r="C187" s="23" t="n"/>
      <c r="D187" s="17" t="str">
        <f>IF(C187="","",IFERROR(INDEX(Machines!$A$2:$A$201,MATCH(C187,Machines!$B$2:$B$201,0)),"Not in Machines"))</f>
        <v/>
      </c>
      <c r="E187" s="23" t="n"/>
      <c r="F187" s="22" t="n"/>
      <c r="G187" s="23" t="n"/>
      <c r="H187" s="23" t="n"/>
      <c r="I187" s="23" t="n"/>
      <c r="J187" s="25" t="n"/>
      <c r="K187" s="24" t="n"/>
      <c r="L187" s="31" t="n"/>
      <c r="M187" s="32" t="n"/>
      <c r="N187" s="25" t="n"/>
      <c r="O187" s="21" t="str">
        <f>IF(NOT(ISNUMBER(B187)),"",IF(ISNUMBER(N187),N187-B187,TODAY()-B187))</f>
        <v/>
      </c>
      <c r="P187" s="17" t="str">
        <f>IF(OR(E187&lt;&gt;"Preventive",NOT(ISNUMBER(J187))),"",IF(ISNUMBER(N187),IF(N187&lt;=J187,"On time","Late"),IF(J187&lt;TODAY(),"Late","Not due yet")))</f>
        <v/>
      </c>
    </row>
    <row r="188">
      <c r="A188" s="23" t="n"/>
      <c r="B188" s="25" t="n"/>
      <c r="C188" s="23" t="n"/>
      <c r="D188" s="17" t="str">
        <f>IF(C188="","",IFERROR(INDEX(Machines!$A$2:$A$201,MATCH(C188,Machines!$B$2:$B$201,0)),"Not in Machines"))</f>
        <v/>
      </c>
      <c r="E188" s="23" t="n"/>
      <c r="F188" s="22" t="n"/>
      <c r="G188" s="23" t="n"/>
      <c r="H188" s="23" t="n"/>
      <c r="I188" s="23" t="n"/>
      <c r="J188" s="25" t="n"/>
      <c r="K188" s="24" t="n"/>
      <c r="L188" s="31" t="n"/>
      <c r="M188" s="32" t="n"/>
      <c r="N188" s="25" t="n"/>
      <c r="O188" s="21" t="str">
        <f>IF(NOT(ISNUMBER(B188)),"",IF(ISNUMBER(N188),N188-B188,TODAY()-B188))</f>
        <v/>
      </c>
      <c r="P188" s="17" t="str">
        <f>IF(OR(E188&lt;&gt;"Preventive",NOT(ISNUMBER(J188))),"",IF(ISNUMBER(N188),IF(N188&lt;=J188,"On time","Late"),IF(J188&lt;TODAY(),"Late","Not due yet")))</f>
        <v/>
      </c>
    </row>
    <row r="189">
      <c r="A189" s="23" t="n"/>
      <c r="B189" s="25" t="n"/>
      <c r="C189" s="23" t="n"/>
      <c r="D189" s="17" t="str">
        <f>IF(C189="","",IFERROR(INDEX(Machines!$A$2:$A$201,MATCH(C189,Machines!$B$2:$B$201,0)),"Not in Machines"))</f>
        <v/>
      </c>
      <c r="E189" s="23" t="n"/>
      <c r="F189" s="22" t="n"/>
      <c r="G189" s="23" t="n"/>
      <c r="H189" s="23" t="n"/>
      <c r="I189" s="23" t="n"/>
      <c r="J189" s="25" t="n"/>
      <c r="K189" s="24" t="n"/>
      <c r="L189" s="31" t="n"/>
      <c r="M189" s="32" t="n"/>
      <c r="N189" s="25" t="n"/>
      <c r="O189" s="21" t="str">
        <f>IF(NOT(ISNUMBER(B189)),"",IF(ISNUMBER(N189),N189-B189,TODAY()-B189))</f>
        <v/>
      </c>
      <c r="P189" s="17" t="str">
        <f>IF(OR(E189&lt;&gt;"Preventive",NOT(ISNUMBER(J189))),"",IF(ISNUMBER(N189),IF(N189&lt;=J189,"On time","Late"),IF(J189&lt;TODAY(),"Late","Not due yet")))</f>
        <v/>
      </c>
    </row>
    <row r="190">
      <c r="A190" s="23" t="n"/>
      <c r="B190" s="25" t="n"/>
      <c r="C190" s="23" t="n"/>
      <c r="D190" s="17" t="str">
        <f>IF(C190="","",IFERROR(INDEX(Machines!$A$2:$A$201,MATCH(C190,Machines!$B$2:$B$201,0)),"Not in Machines"))</f>
        <v/>
      </c>
      <c r="E190" s="23" t="n"/>
      <c r="F190" s="22" t="n"/>
      <c r="G190" s="23" t="n"/>
      <c r="H190" s="23" t="n"/>
      <c r="I190" s="23" t="n"/>
      <c r="J190" s="25" t="n"/>
      <c r="K190" s="24" t="n"/>
      <c r="L190" s="31" t="n"/>
      <c r="M190" s="32" t="n"/>
      <c r="N190" s="25" t="n"/>
      <c r="O190" s="21" t="str">
        <f>IF(NOT(ISNUMBER(B190)),"",IF(ISNUMBER(N190),N190-B190,TODAY()-B190))</f>
        <v/>
      </c>
      <c r="P190" s="17" t="str">
        <f>IF(OR(E190&lt;&gt;"Preventive",NOT(ISNUMBER(J190))),"",IF(ISNUMBER(N190),IF(N190&lt;=J190,"On time","Late"),IF(J190&lt;TODAY(),"Late","Not due yet")))</f>
        <v/>
      </c>
    </row>
    <row r="191">
      <c r="A191" s="23" t="n"/>
      <c r="B191" s="25" t="n"/>
      <c r="C191" s="23" t="n"/>
      <c r="D191" s="17" t="str">
        <f>IF(C191="","",IFERROR(INDEX(Machines!$A$2:$A$201,MATCH(C191,Machines!$B$2:$B$201,0)),"Not in Machines"))</f>
        <v/>
      </c>
      <c r="E191" s="23" t="n"/>
      <c r="F191" s="22" t="n"/>
      <c r="G191" s="23" t="n"/>
      <c r="H191" s="23" t="n"/>
      <c r="I191" s="23" t="n"/>
      <c r="J191" s="25" t="n"/>
      <c r="K191" s="24" t="n"/>
      <c r="L191" s="31" t="n"/>
      <c r="M191" s="32" t="n"/>
      <c r="N191" s="25" t="n"/>
      <c r="O191" s="21" t="str">
        <f>IF(NOT(ISNUMBER(B191)),"",IF(ISNUMBER(N191),N191-B191,TODAY()-B191))</f>
        <v/>
      </c>
      <c r="P191" s="17" t="str">
        <f>IF(OR(E191&lt;&gt;"Preventive",NOT(ISNUMBER(J191))),"",IF(ISNUMBER(N191),IF(N191&lt;=J191,"On time","Late"),IF(J191&lt;TODAY(),"Late","Not due yet")))</f>
        <v/>
      </c>
    </row>
    <row r="192">
      <c r="A192" s="23" t="n"/>
      <c r="B192" s="25" t="n"/>
      <c r="C192" s="23" t="n"/>
      <c r="D192" s="17" t="str">
        <f>IF(C192="","",IFERROR(INDEX(Machines!$A$2:$A$201,MATCH(C192,Machines!$B$2:$B$201,0)),"Not in Machines"))</f>
        <v/>
      </c>
      <c r="E192" s="23" t="n"/>
      <c r="F192" s="22" t="n"/>
      <c r="G192" s="23" t="n"/>
      <c r="H192" s="23" t="n"/>
      <c r="I192" s="23" t="n"/>
      <c r="J192" s="25" t="n"/>
      <c r="K192" s="24" t="n"/>
      <c r="L192" s="31" t="n"/>
      <c r="M192" s="32" t="n"/>
      <c r="N192" s="25" t="n"/>
      <c r="O192" s="21" t="str">
        <f>IF(NOT(ISNUMBER(B192)),"",IF(ISNUMBER(N192),N192-B192,TODAY()-B192))</f>
        <v/>
      </c>
      <c r="P192" s="17" t="str">
        <f>IF(OR(E192&lt;&gt;"Preventive",NOT(ISNUMBER(J192))),"",IF(ISNUMBER(N192),IF(N192&lt;=J192,"On time","Late"),IF(J192&lt;TODAY(),"Late","Not due yet")))</f>
        <v/>
      </c>
    </row>
    <row r="193">
      <c r="A193" s="23" t="n"/>
      <c r="B193" s="25" t="n"/>
      <c r="C193" s="23" t="n"/>
      <c r="D193" s="17" t="str">
        <f>IF(C193="","",IFERROR(INDEX(Machines!$A$2:$A$201,MATCH(C193,Machines!$B$2:$B$201,0)),"Not in Machines"))</f>
        <v/>
      </c>
      <c r="E193" s="23" t="n"/>
      <c r="F193" s="22" t="n"/>
      <c r="G193" s="23" t="n"/>
      <c r="H193" s="23" t="n"/>
      <c r="I193" s="23" t="n"/>
      <c r="J193" s="25" t="n"/>
      <c r="K193" s="24" t="n"/>
      <c r="L193" s="31" t="n"/>
      <c r="M193" s="32" t="n"/>
      <c r="N193" s="25" t="n"/>
      <c r="O193" s="21" t="str">
        <f>IF(NOT(ISNUMBER(B193)),"",IF(ISNUMBER(N193),N193-B193,TODAY()-B193))</f>
        <v/>
      </c>
      <c r="P193" s="17" t="str">
        <f>IF(OR(E193&lt;&gt;"Preventive",NOT(ISNUMBER(J193))),"",IF(ISNUMBER(N193),IF(N193&lt;=J193,"On time","Late"),IF(J193&lt;TODAY(),"Late","Not due yet")))</f>
        <v/>
      </c>
    </row>
    <row r="194">
      <c r="A194" s="23" t="n"/>
      <c r="B194" s="25" t="n"/>
      <c r="C194" s="23" t="n"/>
      <c r="D194" s="17" t="str">
        <f>IF(C194="","",IFERROR(INDEX(Machines!$A$2:$A$201,MATCH(C194,Machines!$B$2:$B$201,0)),"Not in Machines"))</f>
        <v/>
      </c>
      <c r="E194" s="23" t="n"/>
      <c r="F194" s="22" t="n"/>
      <c r="G194" s="23" t="n"/>
      <c r="H194" s="23" t="n"/>
      <c r="I194" s="23" t="n"/>
      <c r="J194" s="25" t="n"/>
      <c r="K194" s="24" t="n"/>
      <c r="L194" s="31" t="n"/>
      <c r="M194" s="32" t="n"/>
      <c r="N194" s="25" t="n"/>
      <c r="O194" s="21" t="str">
        <f>IF(NOT(ISNUMBER(B194)),"",IF(ISNUMBER(N194),N194-B194,TODAY()-B194))</f>
        <v/>
      </c>
      <c r="P194" s="17" t="str">
        <f>IF(OR(E194&lt;&gt;"Preventive",NOT(ISNUMBER(J194))),"",IF(ISNUMBER(N194),IF(N194&lt;=J194,"On time","Late"),IF(J194&lt;TODAY(),"Late","Not due yet")))</f>
        <v/>
      </c>
    </row>
    <row r="195">
      <c r="A195" s="23" t="n"/>
      <c r="B195" s="25" t="n"/>
      <c r="C195" s="23" t="n"/>
      <c r="D195" s="17" t="str">
        <f>IF(C195="","",IFERROR(INDEX(Machines!$A$2:$A$201,MATCH(C195,Machines!$B$2:$B$201,0)),"Not in Machines"))</f>
        <v/>
      </c>
      <c r="E195" s="23" t="n"/>
      <c r="F195" s="22" t="n"/>
      <c r="G195" s="23" t="n"/>
      <c r="H195" s="23" t="n"/>
      <c r="I195" s="23" t="n"/>
      <c r="J195" s="25" t="n"/>
      <c r="K195" s="24" t="n"/>
      <c r="L195" s="31" t="n"/>
      <c r="M195" s="32" t="n"/>
      <c r="N195" s="25" t="n"/>
      <c r="O195" s="21" t="str">
        <f>IF(NOT(ISNUMBER(B195)),"",IF(ISNUMBER(N195),N195-B195,TODAY()-B195))</f>
        <v/>
      </c>
      <c r="P195" s="17" t="str">
        <f>IF(OR(E195&lt;&gt;"Preventive",NOT(ISNUMBER(J195))),"",IF(ISNUMBER(N195),IF(N195&lt;=J195,"On time","Late"),IF(J195&lt;TODAY(),"Late","Not due yet")))</f>
        <v/>
      </c>
    </row>
    <row r="196">
      <c r="A196" s="23" t="n"/>
      <c r="B196" s="25" t="n"/>
      <c r="C196" s="23" t="n"/>
      <c r="D196" s="17" t="str">
        <f>IF(C196="","",IFERROR(INDEX(Machines!$A$2:$A$201,MATCH(C196,Machines!$B$2:$B$201,0)),"Not in Machines"))</f>
        <v/>
      </c>
      <c r="E196" s="23" t="n"/>
      <c r="F196" s="22" t="n"/>
      <c r="G196" s="23" t="n"/>
      <c r="H196" s="23" t="n"/>
      <c r="I196" s="23" t="n"/>
      <c r="J196" s="25" t="n"/>
      <c r="K196" s="24" t="n"/>
      <c r="L196" s="31" t="n"/>
      <c r="M196" s="32" t="n"/>
      <c r="N196" s="25" t="n"/>
      <c r="O196" s="21" t="str">
        <f>IF(NOT(ISNUMBER(B196)),"",IF(ISNUMBER(N196),N196-B196,TODAY()-B196))</f>
        <v/>
      </c>
      <c r="P196" s="17" t="str">
        <f>IF(OR(E196&lt;&gt;"Preventive",NOT(ISNUMBER(J196))),"",IF(ISNUMBER(N196),IF(N196&lt;=J196,"On time","Late"),IF(J196&lt;TODAY(),"Late","Not due yet")))</f>
        <v/>
      </c>
    </row>
    <row r="197">
      <c r="A197" s="23" t="n"/>
      <c r="B197" s="25" t="n"/>
      <c r="C197" s="23" t="n"/>
      <c r="D197" s="17" t="str">
        <f>IF(C197="","",IFERROR(INDEX(Machines!$A$2:$A$201,MATCH(C197,Machines!$B$2:$B$201,0)),"Not in Machines"))</f>
        <v/>
      </c>
      <c r="E197" s="23" t="n"/>
      <c r="F197" s="22" t="n"/>
      <c r="G197" s="23" t="n"/>
      <c r="H197" s="23" t="n"/>
      <c r="I197" s="23" t="n"/>
      <c r="J197" s="25" t="n"/>
      <c r="K197" s="24" t="n"/>
      <c r="L197" s="31" t="n"/>
      <c r="M197" s="32" t="n"/>
      <c r="N197" s="25" t="n"/>
      <c r="O197" s="21" t="str">
        <f>IF(NOT(ISNUMBER(B197)),"",IF(ISNUMBER(N197),N197-B197,TODAY()-B197))</f>
        <v/>
      </c>
      <c r="P197" s="17" t="str">
        <f>IF(OR(E197&lt;&gt;"Preventive",NOT(ISNUMBER(J197))),"",IF(ISNUMBER(N197),IF(N197&lt;=J197,"On time","Late"),IF(J197&lt;TODAY(),"Late","Not due yet")))</f>
        <v/>
      </c>
    </row>
    <row r="198">
      <c r="A198" s="23" t="n"/>
      <c r="B198" s="25" t="n"/>
      <c r="C198" s="23" t="n"/>
      <c r="D198" s="17" t="str">
        <f>IF(C198="","",IFERROR(INDEX(Machines!$A$2:$A$201,MATCH(C198,Machines!$B$2:$B$201,0)),"Not in Machines"))</f>
        <v/>
      </c>
      <c r="E198" s="23" t="n"/>
      <c r="F198" s="22" t="n"/>
      <c r="G198" s="23" t="n"/>
      <c r="H198" s="23" t="n"/>
      <c r="I198" s="23" t="n"/>
      <c r="J198" s="25" t="n"/>
      <c r="K198" s="24" t="n"/>
      <c r="L198" s="31" t="n"/>
      <c r="M198" s="32" t="n"/>
      <c r="N198" s="25" t="n"/>
      <c r="O198" s="21" t="str">
        <f>IF(NOT(ISNUMBER(B198)),"",IF(ISNUMBER(N198),N198-B198,TODAY()-B198))</f>
        <v/>
      </c>
      <c r="P198" s="17" t="str">
        <f>IF(OR(E198&lt;&gt;"Preventive",NOT(ISNUMBER(J198))),"",IF(ISNUMBER(N198),IF(N198&lt;=J198,"On time","Late"),IF(J198&lt;TODAY(),"Late","Not due yet")))</f>
        <v/>
      </c>
    </row>
    <row r="199">
      <c r="A199" s="23" t="n"/>
      <c r="B199" s="25" t="n"/>
      <c r="C199" s="23" t="n"/>
      <c r="D199" s="17" t="str">
        <f>IF(C199="","",IFERROR(INDEX(Machines!$A$2:$A$201,MATCH(C199,Machines!$B$2:$B$201,0)),"Not in Machines"))</f>
        <v/>
      </c>
      <c r="E199" s="23" t="n"/>
      <c r="F199" s="22" t="n"/>
      <c r="G199" s="23" t="n"/>
      <c r="H199" s="23" t="n"/>
      <c r="I199" s="23" t="n"/>
      <c r="J199" s="25" t="n"/>
      <c r="K199" s="24" t="n"/>
      <c r="L199" s="31" t="n"/>
      <c r="M199" s="32" t="n"/>
      <c r="N199" s="25" t="n"/>
      <c r="O199" s="21" t="str">
        <f>IF(NOT(ISNUMBER(B199)),"",IF(ISNUMBER(N199),N199-B199,TODAY()-B199))</f>
        <v/>
      </c>
      <c r="P199" s="17" t="str">
        <f>IF(OR(E199&lt;&gt;"Preventive",NOT(ISNUMBER(J199))),"",IF(ISNUMBER(N199),IF(N199&lt;=J199,"On time","Late"),IF(J199&lt;TODAY(),"Late","Not due yet")))</f>
        <v/>
      </c>
    </row>
    <row r="200">
      <c r="A200" s="23" t="n"/>
      <c r="B200" s="25" t="n"/>
      <c r="C200" s="23" t="n"/>
      <c r="D200" s="17" t="str">
        <f>IF(C200="","",IFERROR(INDEX(Machines!$A$2:$A$201,MATCH(C200,Machines!$B$2:$B$201,0)),"Not in Machines"))</f>
        <v/>
      </c>
      <c r="E200" s="23" t="n"/>
      <c r="F200" s="22" t="n"/>
      <c r="G200" s="23" t="n"/>
      <c r="H200" s="23" t="n"/>
      <c r="I200" s="23" t="n"/>
      <c r="J200" s="25" t="n"/>
      <c r="K200" s="24" t="n"/>
      <c r="L200" s="31" t="n"/>
      <c r="M200" s="32" t="n"/>
      <c r="N200" s="25" t="n"/>
      <c r="O200" s="21" t="str">
        <f>IF(NOT(ISNUMBER(B200)),"",IF(ISNUMBER(N200),N200-B200,TODAY()-B200))</f>
        <v/>
      </c>
      <c r="P200" s="17" t="str">
        <f>IF(OR(E200&lt;&gt;"Preventive",NOT(ISNUMBER(J200))),"",IF(ISNUMBER(N200),IF(N200&lt;=J200,"On time","Late"),IF(J200&lt;TODAY(),"Late","Not due yet")))</f>
        <v/>
      </c>
    </row>
    <row r="201">
      <c r="A201" s="23" t="n"/>
      <c r="B201" s="25" t="n"/>
      <c r="C201" s="23" t="n"/>
      <c r="D201" s="17" t="str">
        <f>IF(C201="","",IFERROR(INDEX(Machines!$A$2:$A$201,MATCH(C201,Machines!$B$2:$B$201,0)),"Not in Machines"))</f>
        <v/>
      </c>
      <c r="E201" s="23" t="n"/>
      <c r="F201" s="22" t="n"/>
      <c r="G201" s="23" t="n"/>
      <c r="H201" s="23" t="n"/>
      <c r="I201" s="23" t="n"/>
      <c r="J201" s="25" t="n"/>
      <c r="K201" s="24" t="n"/>
      <c r="L201" s="31" t="n"/>
      <c r="M201" s="32" t="n"/>
      <c r="N201" s="25" t="n"/>
      <c r="O201" s="21" t="str">
        <f>IF(NOT(ISNUMBER(B201)),"",IF(ISNUMBER(N201),N201-B201,TODAY()-B201))</f>
        <v/>
      </c>
      <c r="P201" s="17" t="str">
        <f>IF(OR(E201&lt;&gt;"Preventive",NOT(ISNUMBER(J201))),"",IF(ISNUMBER(N201),IF(N201&lt;=J201,"On time","Late"),IF(J201&lt;TODAY(),"Late","Not due yet")))</f>
        <v/>
      </c>
    </row>
    <row r="202">
      <c r="A202" s="23" t="n"/>
      <c r="B202" s="25" t="n"/>
      <c r="C202" s="23" t="n"/>
      <c r="D202" s="17" t="str">
        <f>IF(C202="","",IFERROR(INDEX(Machines!$A$2:$A$201,MATCH(C202,Machines!$B$2:$B$201,0)),"Not in Machines"))</f>
        <v/>
      </c>
      <c r="E202" s="23" t="n"/>
      <c r="F202" s="22" t="n"/>
      <c r="G202" s="23" t="n"/>
      <c r="H202" s="23" t="n"/>
      <c r="I202" s="23" t="n"/>
      <c r="J202" s="25" t="n"/>
      <c r="K202" s="24" t="n"/>
      <c r="L202" s="31" t="n"/>
      <c r="M202" s="32" t="n"/>
      <c r="N202" s="25" t="n"/>
      <c r="O202" s="21" t="str">
        <f>IF(NOT(ISNUMBER(B202)),"",IF(ISNUMBER(N202),N202-B202,TODAY()-B202))</f>
        <v/>
      </c>
      <c r="P202" s="17" t="str">
        <f>IF(OR(E202&lt;&gt;"Preventive",NOT(ISNUMBER(J202))),"",IF(ISNUMBER(N202),IF(N202&lt;=J202,"On time","Late"),IF(J202&lt;TODAY(),"Late","Not due yet")))</f>
        <v/>
      </c>
    </row>
    <row r="203">
      <c r="A203" s="23" t="n"/>
      <c r="B203" s="25" t="n"/>
      <c r="C203" s="23" t="n"/>
      <c r="D203" s="17" t="str">
        <f>IF(C203="","",IFERROR(INDEX(Machines!$A$2:$A$201,MATCH(C203,Machines!$B$2:$B$201,0)),"Not in Machines"))</f>
        <v/>
      </c>
      <c r="E203" s="23" t="n"/>
      <c r="F203" s="22" t="n"/>
      <c r="G203" s="23" t="n"/>
      <c r="H203" s="23" t="n"/>
      <c r="I203" s="23" t="n"/>
      <c r="J203" s="25" t="n"/>
      <c r="K203" s="24" t="n"/>
      <c r="L203" s="31" t="n"/>
      <c r="M203" s="32" t="n"/>
      <c r="N203" s="25" t="n"/>
      <c r="O203" s="21" t="str">
        <f>IF(NOT(ISNUMBER(B203)),"",IF(ISNUMBER(N203),N203-B203,TODAY()-B203))</f>
        <v/>
      </c>
      <c r="P203" s="17" t="str">
        <f>IF(OR(E203&lt;&gt;"Preventive",NOT(ISNUMBER(J203))),"",IF(ISNUMBER(N203),IF(N203&lt;=J203,"On time","Late"),IF(J203&lt;TODAY(),"Late","Not due yet")))</f>
        <v/>
      </c>
    </row>
    <row r="204">
      <c r="A204" s="23" t="n"/>
      <c r="B204" s="25" t="n"/>
      <c r="C204" s="23" t="n"/>
      <c r="D204" s="17" t="str">
        <f>IF(C204="","",IFERROR(INDEX(Machines!$A$2:$A$201,MATCH(C204,Machines!$B$2:$B$201,0)),"Not in Machines"))</f>
        <v/>
      </c>
      <c r="E204" s="23" t="n"/>
      <c r="F204" s="22" t="n"/>
      <c r="G204" s="23" t="n"/>
      <c r="H204" s="23" t="n"/>
      <c r="I204" s="23" t="n"/>
      <c r="J204" s="25" t="n"/>
      <c r="K204" s="24" t="n"/>
      <c r="L204" s="31" t="n"/>
      <c r="M204" s="32" t="n"/>
      <c r="N204" s="25" t="n"/>
      <c r="O204" s="21" t="str">
        <f>IF(NOT(ISNUMBER(B204)),"",IF(ISNUMBER(N204),N204-B204,TODAY()-B204))</f>
        <v/>
      </c>
      <c r="P204" s="17" t="str">
        <f>IF(OR(E204&lt;&gt;"Preventive",NOT(ISNUMBER(J204))),"",IF(ISNUMBER(N204),IF(N204&lt;=J204,"On time","Late"),IF(J204&lt;TODAY(),"Late","Not due yet")))</f>
        <v/>
      </c>
    </row>
  </sheetData>
  <autoFilter ref="A4:P204"/>
  <mergeCells count="1">
    <mergeCell ref="A3:P3"/>
  </mergeCells>
  <conditionalFormatting sqref="P5:P204">
    <cfRule type="expression" priority="1" dxfId="0" stopIfTrue="0">
      <formula>$P5="Late"</formula>
    </cfRule>
    <cfRule type="expression" priority="2" dxfId="2" stopIfTrue="0">
      <formula>$P5="On time"</formula>
    </cfRule>
  </conditionalFormatting>
  <conditionalFormatting sqref="N5:N204">
    <cfRule type="expression" priority="3" dxfId="1" stopIfTrue="0">
      <formula>AND($I5="Closed",$N5="")</formula>
    </cfRule>
  </conditionalFormatting>
  <dataValidations count="5">
    <dataValidation sqref="E5:E204" showDropDown="0" showInputMessage="0" showErrorMessage="1" allowBlank="1" errorTitle="Type" error="Pick Corrective, Preventive, Inspection, Safety, Improvement or Request from the list." type="list">
      <formula1>"Corrective,Preventive,Inspection,Safety,Improvement,Request"</formula1>
    </dataValidation>
    <dataValidation sqref="G5:G204" showDropDown="0" showInputMessage="0" showErrorMessage="0" allowBlank="1" type="list">
      <formula1>"1 Emergency,2 Urgent,3 Normal,4 Planned"</formula1>
    </dataValidation>
    <dataValidation sqref="I5:I204" showDropDown="0" showInputMessage="0" showErrorMessage="0" allowBlank="1" type="list">
      <formula1>"Open,In progress,Waiting for parts,Closed"</formula1>
    </dataValidation>
    <dataValidation sqref="C5:C204" showDropDown="0" showInputMessage="0" showErrorMessage="1" allowBlank="1" errorTitle="Machine code" error="This code is not on the Machines sheet yet. Add the machine there first." type="list" errorStyle="warning">
      <formula1>=Machines!$B$2:$B$201</formula1>
    </dataValidation>
    <dataValidation sqref="K5:M204" showDropDown="0" showInputMessage="0" showErrorMessage="1" allowBlank="1" errorTitle="Number" error="A number, 0 or more." type="decimal" operator="greaterThanOrEqual">
      <formula1>0</formula1>
    </dataValidation>
  </dataValidations>
  <pageMargins left="0.75" right="0.75" top="1" bottom="1" header="0.5" footer="0.5"/>
  <pageSetup orientation="landscape" paperSize="1" fitToHeight="0" fitToWidth="1"/>
</worksheet>
</file>

<file path=xl/worksheets/sheet4.xml><?xml version="1.0" encoding="utf-8"?>
<worksheet xmlns="http://schemas.openxmlformats.org/spreadsheetml/2006/main">
  <sheetPr>
    <outlinePr summaryBelow="1" summaryRight="1"/>
    <pageSetUpPr/>
  </sheetPr>
  <dimension ref="A1:I2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32" customWidth="1" min="2" max="2"/>
    <col width="11" customWidth="1" min="3" max="3"/>
    <col width="17" customWidth="1" min="4" max="4"/>
    <col width="24" customWidth="1" min="5" max="5"/>
    <col width="16" customWidth="1" min="6" max="6"/>
    <col width="10" customWidth="1" min="7" max="7"/>
    <col width="9" customWidth="1" min="8" max="8"/>
    <col width="30" customWidth="1" min="9" max="9"/>
  </cols>
  <sheetData>
    <row r="1" ht="28" customHeight="1">
      <c r="A1" s="10" t="inlineStr">
        <is>
          <t>SPARE PARTS LIST</t>
        </is>
      </c>
    </row>
    <row r="2">
      <c r="A2" s="33" t="inlineStr">
        <is>
          <t>One row per part and machine. A part used on two machines gets two rows.</t>
        </is>
      </c>
    </row>
    <row r="3" ht="30" customHeight="1">
      <c r="A3" s="14" t="inlineStr">
        <is>
          <t>Sample rows: delete them. Rows 5 to 12 are examples. The parts each machine uses, who supplies them and how many a typical job takes. A list, not a stock count. The grey Machine column is a formula.</t>
        </is>
      </c>
    </row>
    <row r="4" ht="30" customHeight="1">
      <c r="A4" s="1" t="inlineStr">
        <is>
          <t>Part number</t>
        </is>
      </c>
      <c r="B4" s="1" t="inlineStr">
        <is>
          <t>Description</t>
        </is>
      </c>
      <c r="C4" s="1" t="inlineStr">
        <is>
          <t>Machine code</t>
        </is>
      </c>
      <c r="D4" s="1" t="inlineStr">
        <is>
          <t>Machine</t>
        </is>
      </c>
      <c r="E4" s="1" t="inlineStr">
        <is>
          <t>Supplier</t>
        </is>
      </c>
      <c r="F4" s="1" t="inlineStr">
        <is>
          <t>Supplier part number</t>
        </is>
      </c>
      <c r="G4" s="1" t="inlineStr">
        <is>
          <t>Typical qty per job</t>
        </is>
      </c>
      <c r="H4" s="1" t="inlineStr">
        <is>
          <t>Unit</t>
        </is>
      </c>
      <c r="I4" s="1" t="inlineStr">
        <is>
          <t>Notes</t>
        </is>
      </c>
    </row>
    <row r="5">
      <c r="A5" s="16" t="inlineStr">
        <is>
          <t>GR-EP2-400</t>
        </is>
      </c>
      <c r="B5" s="15" t="inlineStr">
        <is>
          <t>EP2 grease cartridge, 400 g, food grade</t>
        </is>
      </c>
      <c r="C5" s="16" t="inlineStr">
        <is>
          <t>FL-01</t>
        </is>
      </c>
      <c r="D5" s="17" t="str">
        <f>IF(C5="","",IFERROR(INDEX(Machines!$A$2:$A$201,MATCH(C5,Machines!$B$2:$B$201,0)),"Not in Machines"))</f>
        <v>Bottle filler</v>
      </c>
      <c r="E5" s="16" t="inlineStr">
        <is>
          <t>Lubricant supplier</t>
        </is>
      </c>
      <c r="F5" s="16" t="n"/>
      <c r="G5" s="18" t="n">
        <v>1</v>
      </c>
      <c r="H5" s="16" t="inlineStr">
        <is>
          <t>pcs</t>
        </is>
      </c>
      <c r="I5" s="15" t="n"/>
    </row>
    <row r="6">
      <c r="A6" s="16" t="inlineStr">
        <is>
          <t>FN-VS-24</t>
        </is>
      </c>
      <c r="B6" s="15" t="inlineStr">
        <is>
          <t>Filler valve seal kit</t>
        </is>
      </c>
      <c r="C6" s="16" t="inlineStr">
        <is>
          <t>FL-01</t>
        </is>
      </c>
      <c r="D6" s="17" t="str">
        <f>IF(C6="","",IFERROR(INDEX(Machines!$A$2:$A$201,MATCH(C6,Machines!$B$2:$B$201,0)),"Not in Machines"))</f>
        <v>Bottle filler</v>
      </c>
      <c r="E6" s="16" t="inlineStr">
        <is>
          <t>Filler maker (OEM)</t>
        </is>
      </c>
      <c r="F6" s="16" t="n"/>
      <c r="G6" s="18" t="n">
        <v>1</v>
      </c>
      <c r="H6" s="16" t="inlineStr">
        <is>
          <t>kit</t>
        </is>
      </c>
      <c r="I6" s="15" t="inlineStr">
        <is>
          <t>Kept on shelf B2</t>
        </is>
      </c>
    </row>
    <row r="7">
      <c r="A7" s="16" t="inlineStr">
        <is>
          <t>HM-NZ-08</t>
        </is>
      </c>
      <c r="B7" s="15" t="inlineStr">
        <is>
          <t>Hot melt nozzle, 0.8 mm</t>
        </is>
      </c>
      <c r="C7" s="16" t="inlineStr">
        <is>
          <t>CS-01</t>
        </is>
      </c>
      <c r="D7" s="17" t="str">
        <f>IF(C7="","",IFERROR(INDEX(Machines!$A$2:$A$201,MATCH(C7,Machines!$B$2:$B$201,0)),"Not in Machines"))</f>
        <v>Case packer</v>
      </c>
      <c r="E7" s="16" t="inlineStr">
        <is>
          <t>Glue system supplier</t>
        </is>
      </c>
      <c r="F7" s="16" t="n"/>
      <c r="G7" s="18" t="n">
        <v>1</v>
      </c>
      <c r="H7" s="16" t="inlineStr">
        <is>
          <t>pcs</t>
        </is>
      </c>
      <c r="I7" s="15" t="n"/>
    </row>
    <row r="8">
      <c r="A8" s="16" t="inlineStr">
        <is>
          <t>HM-FLT-01</t>
        </is>
      </c>
      <c r="B8" s="15" t="inlineStr">
        <is>
          <t>Glue hose filter</t>
        </is>
      </c>
      <c r="C8" s="16" t="inlineStr">
        <is>
          <t>CS-01</t>
        </is>
      </c>
      <c r="D8" s="17" t="str">
        <f>IF(C8="","",IFERROR(INDEX(Machines!$A$2:$A$201,MATCH(C8,Machines!$B$2:$B$201,0)),"Not in Machines"))</f>
        <v>Case packer</v>
      </c>
      <c r="E8" s="16" t="inlineStr">
        <is>
          <t>Glue system supplier</t>
        </is>
      </c>
      <c r="F8" s="16" t="n"/>
      <c r="G8" s="18" t="n">
        <v>1</v>
      </c>
      <c r="H8" s="16" t="inlineStr">
        <is>
          <t>pcs</t>
        </is>
      </c>
      <c r="I8" s="15" t="n"/>
    </row>
    <row r="9">
      <c r="A9" s="16" t="inlineStr">
        <is>
          <t>LB-GR-01</t>
        </is>
      </c>
      <c r="B9" s="15" t="inlineStr">
        <is>
          <t>Glue roller</t>
        </is>
      </c>
      <c r="C9" s="16" t="inlineStr">
        <is>
          <t>LB-01</t>
        </is>
      </c>
      <c r="D9" s="17" t="str">
        <f>IF(C9="","",IFERROR(INDEX(Machines!$A$2:$A$201,MATCH(C9,Machines!$B$2:$B$201,0)),"Not in Machines"))</f>
        <v>Labeler</v>
      </c>
      <c r="E9" s="16" t="inlineStr">
        <is>
          <t>Labeler maker (OEM)</t>
        </is>
      </c>
      <c r="F9" s="16" t="n"/>
      <c r="G9" s="18" t="n">
        <v>1</v>
      </c>
      <c r="H9" s="16" t="inlineStr">
        <is>
          <t>pcs</t>
        </is>
      </c>
      <c r="I9" s="15" t="n"/>
    </row>
    <row r="10">
      <c r="A10" s="16" t="inlineStr">
        <is>
          <t>AC-OF-01</t>
        </is>
      </c>
      <c r="B10" s="15" t="inlineStr">
        <is>
          <t>Compressor oil filter</t>
        </is>
      </c>
      <c r="C10" s="16" t="inlineStr">
        <is>
          <t>AC-01</t>
        </is>
      </c>
      <c r="D10" s="17" t="str">
        <f>IF(C10="","",IFERROR(INDEX(Machines!$A$2:$A$201,MATCH(C10,Machines!$B$2:$B$201,0)),"Not in Machines"))</f>
        <v>Air compressor 1</v>
      </c>
      <c r="E10" s="16" t="inlineStr">
        <is>
          <t>Compressor service partner</t>
        </is>
      </c>
      <c r="F10" s="16" t="n"/>
      <c r="G10" s="18" t="n">
        <v>1</v>
      </c>
      <c r="H10" s="16" t="inlineStr">
        <is>
          <t>pcs</t>
        </is>
      </c>
      <c r="I10" s="15" t="n"/>
    </row>
    <row r="11">
      <c r="A11" s="16" t="inlineStr">
        <is>
          <t>AC-OIL-5</t>
        </is>
      </c>
      <c r="B11" s="15" t="inlineStr">
        <is>
          <t>Compressor oil, 5 l</t>
        </is>
      </c>
      <c r="C11" s="16" t="inlineStr">
        <is>
          <t>AC-01</t>
        </is>
      </c>
      <c r="D11" s="17" t="str">
        <f>IF(C11="","",IFERROR(INDEX(Machines!$A$2:$A$201,MATCH(C11,Machines!$B$2:$B$201,0)),"Not in Machines"))</f>
        <v>Air compressor 1</v>
      </c>
      <c r="E11" s="16" t="inlineStr">
        <is>
          <t>Compressor service partner</t>
        </is>
      </c>
      <c r="F11" s="16" t="n"/>
      <c r="G11" s="18" t="n">
        <v>2</v>
      </c>
      <c r="H11" s="16" t="inlineStr">
        <is>
          <t>can</t>
        </is>
      </c>
      <c r="I11" s="15" t="n"/>
    </row>
    <row r="12">
      <c r="A12" s="16" t="inlineStr">
        <is>
          <t>6205-2RS</t>
        </is>
      </c>
      <c r="B12" s="15" t="inlineStr">
        <is>
          <t>Ball bearing 6205-2RS, tail pulley</t>
        </is>
      </c>
      <c r="C12" s="16" t="inlineStr">
        <is>
          <t>CV-03</t>
        </is>
      </c>
      <c r="D12" s="17" t="str">
        <f>IF(C12="","",IFERROR(INDEX(Machines!$A$2:$A$201,MATCH(C12,Machines!$B$2:$B$201,0)),"Not in Machines"))</f>
        <v>Infeed conveyor</v>
      </c>
      <c r="E12" s="16" t="inlineStr">
        <is>
          <t>Bearing distributor</t>
        </is>
      </c>
      <c r="F12" s="16" t="n"/>
      <c r="G12" s="18" t="n">
        <v>2</v>
      </c>
      <c r="H12" s="16" t="inlineStr">
        <is>
          <t>pcs</t>
        </is>
      </c>
      <c r="I12" s="15" t="n"/>
    </row>
    <row r="13">
      <c r="A13" s="23" t="n"/>
      <c r="B13" s="22" t="n"/>
      <c r="C13" s="23" t="n"/>
      <c r="D13" s="17" t="str">
        <f>IF(C13="","",IFERROR(INDEX(Machines!$A$2:$A$201,MATCH(C13,Machines!$B$2:$B$201,0)),"Not in Machines"))</f>
        <v/>
      </c>
      <c r="E13" s="23" t="n"/>
      <c r="F13" s="23" t="n"/>
      <c r="G13" s="24" t="n"/>
      <c r="H13" s="23" t="n"/>
      <c r="I13" s="22" t="n"/>
    </row>
    <row r="14">
      <c r="A14" s="23" t="n"/>
      <c r="B14" s="22" t="n"/>
      <c r="C14" s="23" t="n"/>
      <c r="D14" s="17" t="str">
        <f>IF(C14="","",IFERROR(INDEX(Machines!$A$2:$A$201,MATCH(C14,Machines!$B$2:$B$201,0)),"Not in Machines"))</f>
        <v/>
      </c>
      <c r="E14" s="23" t="n"/>
      <c r="F14" s="23" t="n"/>
      <c r="G14" s="24" t="n"/>
      <c r="H14" s="23" t="n"/>
      <c r="I14" s="22" t="n"/>
    </row>
    <row r="15">
      <c r="A15" s="23" t="n"/>
      <c r="B15" s="22" t="n"/>
      <c r="C15" s="23" t="n"/>
      <c r="D15" s="17" t="str">
        <f>IF(C15="","",IFERROR(INDEX(Machines!$A$2:$A$201,MATCH(C15,Machines!$B$2:$B$201,0)),"Not in Machines"))</f>
        <v/>
      </c>
      <c r="E15" s="23" t="n"/>
      <c r="F15" s="23" t="n"/>
      <c r="G15" s="24" t="n"/>
      <c r="H15" s="23" t="n"/>
      <c r="I15" s="22" t="n"/>
    </row>
    <row r="16">
      <c r="A16" s="23" t="n"/>
      <c r="B16" s="22" t="n"/>
      <c r="C16" s="23" t="n"/>
      <c r="D16" s="17" t="str">
        <f>IF(C16="","",IFERROR(INDEX(Machines!$A$2:$A$201,MATCH(C16,Machines!$B$2:$B$201,0)),"Not in Machines"))</f>
        <v/>
      </c>
      <c r="E16" s="23" t="n"/>
      <c r="F16" s="23" t="n"/>
      <c r="G16" s="24" t="n"/>
      <c r="H16" s="23" t="n"/>
      <c r="I16" s="22" t="n"/>
    </row>
    <row r="17">
      <c r="A17" s="23" t="n"/>
      <c r="B17" s="22" t="n"/>
      <c r="C17" s="23" t="n"/>
      <c r="D17" s="17" t="str">
        <f>IF(C17="","",IFERROR(INDEX(Machines!$A$2:$A$201,MATCH(C17,Machines!$B$2:$B$201,0)),"Not in Machines"))</f>
        <v/>
      </c>
      <c r="E17" s="23" t="n"/>
      <c r="F17" s="23" t="n"/>
      <c r="G17" s="24" t="n"/>
      <c r="H17" s="23" t="n"/>
      <c r="I17" s="22" t="n"/>
    </row>
    <row r="18">
      <c r="A18" s="23" t="n"/>
      <c r="B18" s="22" t="n"/>
      <c r="C18" s="23" t="n"/>
      <c r="D18" s="17" t="str">
        <f>IF(C18="","",IFERROR(INDEX(Machines!$A$2:$A$201,MATCH(C18,Machines!$B$2:$B$201,0)),"Not in Machines"))</f>
        <v/>
      </c>
      <c r="E18" s="23" t="n"/>
      <c r="F18" s="23" t="n"/>
      <c r="G18" s="24" t="n"/>
      <c r="H18" s="23" t="n"/>
      <c r="I18" s="22" t="n"/>
    </row>
    <row r="19">
      <c r="A19" s="23" t="n"/>
      <c r="B19" s="22" t="n"/>
      <c r="C19" s="23" t="n"/>
      <c r="D19" s="17" t="str">
        <f>IF(C19="","",IFERROR(INDEX(Machines!$A$2:$A$201,MATCH(C19,Machines!$B$2:$B$201,0)),"Not in Machines"))</f>
        <v/>
      </c>
      <c r="E19" s="23" t="n"/>
      <c r="F19" s="23" t="n"/>
      <c r="G19" s="24" t="n"/>
      <c r="H19" s="23" t="n"/>
      <c r="I19" s="22" t="n"/>
    </row>
    <row r="20">
      <c r="A20" s="23" t="n"/>
      <c r="B20" s="22" t="n"/>
      <c r="C20" s="23" t="n"/>
      <c r="D20" s="17" t="str">
        <f>IF(C20="","",IFERROR(INDEX(Machines!$A$2:$A$201,MATCH(C20,Machines!$B$2:$B$201,0)),"Not in Machines"))</f>
        <v/>
      </c>
      <c r="E20" s="23" t="n"/>
      <c r="F20" s="23" t="n"/>
      <c r="G20" s="24" t="n"/>
      <c r="H20" s="23" t="n"/>
      <c r="I20" s="22" t="n"/>
    </row>
    <row r="21">
      <c r="A21" s="23" t="n"/>
      <c r="B21" s="22" t="n"/>
      <c r="C21" s="23" t="n"/>
      <c r="D21" s="17" t="str">
        <f>IF(C21="","",IFERROR(INDEX(Machines!$A$2:$A$201,MATCH(C21,Machines!$B$2:$B$201,0)),"Not in Machines"))</f>
        <v/>
      </c>
      <c r="E21" s="23" t="n"/>
      <c r="F21" s="23" t="n"/>
      <c r="G21" s="24" t="n"/>
      <c r="H21" s="23" t="n"/>
      <c r="I21" s="22" t="n"/>
    </row>
    <row r="22">
      <c r="A22" s="23" t="n"/>
      <c r="B22" s="22" t="n"/>
      <c r="C22" s="23" t="n"/>
      <c r="D22" s="17" t="str">
        <f>IF(C22="","",IFERROR(INDEX(Machines!$A$2:$A$201,MATCH(C22,Machines!$B$2:$B$201,0)),"Not in Machines"))</f>
        <v/>
      </c>
      <c r="E22" s="23" t="n"/>
      <c r="F22" s="23" t="n"/>
      <c r="G22" s="24" t="n"/>
      <c r="H22" s="23" t="n"/>
      <c r="I22" s="22" t="n"/>
    </row>
    <row r="23">
      <c r="A23" s="23" t="n"/>
      <c r="B23" s="22" t="n"/>
      <c r="C23" s="23" t="n"/>
      <c r="D23" s="17" t="str">
        <f>IF(C23="","",IFERROR(INDEX(Machines!$A$2:$A$201,MATCH(C23,Machines!$B$2:$B$201,0)),"Not in Machines"))</f>
        <v/>
      </c>
      <c r="E23" s="23" t="n"/>
      <c r="F23" s="23" t="n"/>
      <c r="G23" s="24" t="n"/>
      <c r="H23" s="23" t="n"/>
      <c r="I23" s="22" t="n"/>
    </row>
    <row r="24">
      <c r="A24" s="23" t="n"/>
      <c r="B24" s="22" t="n"/>
      <c r="C24" s="23" t="n"/>
      <c r="D24" s="17" t="str">
        <f>IF(C24="","",IFERROR(INDEX(Machines!$A$2:$A$201,MATCH(C24,Machines!$B$2:$B$201,0)),"Not in Machines"))</f>
        <v/>
      </c>
      <c r="E24" s="23" t="n"/>
      <c r="F24" s="23" t="n"/>
      <c r="G24" s="24" t="n"/>
      <c r="H24" s="23" t="n"/>
      <c r="I24" s="22" t="n"/>
    </row>
    <row r="25">
      <c r="A25" s="23" t="n"/>
      <c r="B25" s="22" t="n"/>
      <c r="C25" s="23" t="n"/>
      <c r="D25" s="17" t="str">
        <f>IF(C25="","",IFERROR(INDEX(Machines!$A$2:$A$201,MATCH(C25,Machines!$B$2:$B$201,0)),"Not in Machines"))</f>
        <v/>
      </c>
      <c r="E25" s="23" t="n"/>
      <c r="F25" s="23" t="n"/>
      <c r="G25" s="24" t="n"/>
      <c r="H25" s="23" t="n"/>
      <c r="I25" s="22" t="n"/>
    </row>
    <row r="26">
      <c r="A26" s="23" t="n"/>
      <c r="B26" s="22" t="n"/>
      <c r="C26" s="23" t="n"/>
      <c r="D26" s="17" t="str">
        <f>IF(C26="","",IFERROR(INDEX(Machines!$A$2:$A$201,MATCH(C26,Machines!$B$2:$B$201,0)),"Not in Machines"))</f>
        <v/>
      </c>
      <c r="E26" s="23" t="n"/>
      <c r="F26" s="23" t="n"/>
      <c r="G26" s="24" t="n"/>
      <c r="H26" s="23" t="n"/>
      <c r="I26" s="22" t="n"/>
    </row>
    <row r="27">
      <c r="A27" s="23" t="n"/>
      <c r="B27" s="22" t="n"/>
      <c r="C27" s="23" t="n"/>
      <c r="D27" s="17" t="str">
        <f>IF(C27="","",IFERROR(INDEX(Machines!$A$2:$A$201,MATCH(C27,Machines!$B$2:$B$201,0)),"Not in Machines"))</f>
        <v/>
      </c>
      <c r="E27" s="23" t="n"/>
      <c r="F27" s="23" t="n"/>
      <c r="G27" s="24" t="n"/>
      <c r="H27" s="23" t="n"/>
      <c r="I27" s="22" t="n"/>
    </row>
    <row r="28">
      <c r="A28" s="23" t="n"/>
      <c r="B28" s="22" t="n"/>
      <c r="C28" s="23" t="n"/>
      <c r="D28" s="17" t="str">
        <f>IF(C28="","",IFERROR(INDEX(Machines!$A$2:$A$201,MATCH(C28,Machines!$B$2:$B$201,0)),"Not in Machines"))</f>
        <v/>
      </c>
      <c r="E28" s="23" t="n"/>
      <c r="F28" s="23" t="n"/>
      <c r="G28" s="24" t="n"/>
      <c r="H28" s="23" t="n"/>
      <c r="I28" s="22" t="n"/>
    </row>
    <row r="29">
      <c r="A29" s="23" t="n"/>
      <c r="B29" s="22" t="n"/>
      <c r="C29" s="23" t="n"/>
      <c r="D29" s="17" t="str">
        <f>IF(C29="","",IFERROR(INDEX(Machines!$A$2:$A$201,MATCH(C29,Machines!$B$2:$B$201,0)),"Not in Machines"))</f>
        <v/>
      </c>
      <c r="E29" s="23" t="n"/>
      <c r="F29" s="23" t="n"/>
      <c r="G29" s="24" t="n"/>
      <c r="H29" s="23" t="n"/>
      <c r="I29" s="22" t="n"/>
    </row>
    <row r="30">
      <c r="A30" s="23" t="n"/>
      <c r="B30" s="22" t="n"/>
      <c r="C30" s="23" t="n"/>
      <c r="D30" s="17" t="str">
        <f>IF(C30="","",IFERROR(INDEX(Machines!$A$2:$A$201,MATCH(C30,Machines!$B$2:$B$201,0)),"Not in Machines"))</f>
        <v/>
      </c>
      <c r="E30" s="23" t="n"/>
      <c r="F30" s="23" t="n"/>
      <c r="G30" s="24" t="n"/>
      <c r="H30" s="23" t="n"/>
      <c r="I30" s="22" t="n"/>
    </row>
    <row r="31">
      <c r="A31" s="23" t="n"/>
      <c r="B31" s="22" t="n"/>
      <c r="C31" s="23" t="n"/>
      <c r="D31" s="17" t="str">
        <f>IF(C31="","",IFERROR(INDEX(Machines!$A$2:$A$201,MATCH(C31,Machines!$B$2:$B$201,0)),"Not in Machines"))</f>
        <v/>
      </c>
      <c r="E31" s="23" t="n"/>
      <c r="F31" s="23" t="n"/>
      <c r="G31" s="24" t="n"/>
      <c r="H31" s="23" t="n"/>
      <c r="I31" s="22" t="n"/>
    </row>
    <row r="32">
      <c r="A32" s="23" t="n"/>
      <c r="B32" s="22" t="n"/>
      <c r="C32" s="23" t="n"/>
      <c r="D32" s="17" t="str">
        <f>IF(C32="","",IFERROR(INDEX(Machines!$A$2:$A$201,MATCH(C32,Machines!$B$2:$B$201,0)),"Not in Machines"))</f>
        <v/>
      </c>
      <c r="E32" s="23" t="n"/>
      <c r="F32" s="23" t="n"/>
      <c r="G32" s="24" t="n"/>
      <c r="H32" s="23" t="n"/>
      <c r="I32" s="22" t="n"/>
    </row>
    <row r="33">
      <c r="A33" s="23" t="n"/>
      <c r="B33" s="22" t="n"/>
      <c r="C33" s="23" t="n"/>
      <c r="D33" s="17" t="str">
        <f>IF(C33="","",IFERROR(INDEX(Machines!$A$2:$A$201,MATCH(C33,Machines!$B$2:$B$201,0)),"Not in Machines"))</f>
        <v/>
      </c>
      <c r="E33" s="23" t="n"/>
      <c r="F33" s="23" t="n"/>
      <c r="G33" s="24" t="n"/>
      <c r="H33" s="23" t="n"/>
      <c r="I33" s="22" t="n"/>
    </row>
    <row r="34">
      <c r="A34" s="23" t="n"/>
      <c r="B34" s="22" t="n"/>
      <c r="C34" s="23" t="n"/>
      <c r="D34" s="17" t="str">
        <f>IF(C34="","",IFERROR(INDEX(Machines!$A$2:$A$201,MATCH(C34,Machines!$B$2:$B$201,0)),"Not in Machines"))</f>
        <v/>
      </c>
      <c r="E34" s="23" t="n"/>
      <c r="F34" s="23" t="n"/>
      <c r="G34" s="24" t="n"/>
      <c r="H34" s="23" t="n"/>
      <c r="I34" s="22" t="n"/>
    </row>
    <row r="35">
      <c r="A35" s="23" t="n"/>
      <c r="B35" s="22" t="n"/>
      <c r="C35" s="23" t="n"/>
      <c r="D35" s="17" t="str">
        <f>IF(C35="","",IFERROR(INDEX(Machines!$A$2:$A$201,MATCH(C35,Machines!$B$2:$B$201,0)),"Not in Machines"))</f>
        <v/>
      </c>
      <c r="E35" s="23" t="n"/>
      <c r="F35" s="23" t="n"/>
      <c r="G35" s="24" t="n"/>
      <c r="H35" s="23" t="n"/>
      <c r="I35" s="22" t="n"/>
    </row>
    <row r="36">
      <c r="A36" s="23" t="n"/>
      <c r="B36" s="22" t="n"/>
      <c r="C36" s="23" t="n"/>
      <c r="D36" s="17" t="str">
        <f>IF(C36="","",IFERROR(INDEX(Machines!$A$2:$A$201,MATCH(C36,Machines!$B$2:$B$201,0)),"Not in Machines"))</f>
        <v/>
      </c>
      <c r="E36" s="23" t="n"/>
      <c r="F36" s="23" t="n"/>
      <c r="G36" s="24" t="n"/>
      <c r="H36" s="23" t="n"/>
      <c r="I36" s="22" t="n"/>
    </row>
    <row r="37">
      <c r="A37" s="23" t="n"/>
      <c r="B37" s="22" t="n"/>
      <c r="C37" s="23" t="n"/>
      <c r="D37" s="17" t="str">
        <f>IF(C37="","",IFERROR(INDEX(Machines!$A$2:$A$201,MATCH(C37,Machines!$B$2:$B$201,0)),"Not in Machines"))</f>
        <v/>
      </c>
      <c r="E37" s="23" t="n"/>
      <c r="F37" s="23" t="n"/>
      <c r="G37" s="24" t="n"/>
      <c r="H37" s="23" t="n"/>
      <c r="I37" s="22" t="n"/>
    </row>
    <row r="38">
      <c r="A38" s="23" t="n"/>
      <c r="B38" s="22" t="n"/>
      <c r="C38" s="23" t="n"/>
      <c r="D38" s="17" t="str">
        <f>IF(C38="","",IFERROR(INDEX(Machines!$A$2:$A$201,MATCH(C38,Machines!$B$2:$B$201,0)),"Not in Machines"))</f>
        <v/>
      </c>
      <c r="E38" s="23" t="n"/>
      <c r="F38" s="23" t="n"/>
      <c r="G38" s="24" t="n"/>
      <c r="H38" s="23" t="n"/>
      <c r="I38" s="22" t="n"/>
    </row>
    <row r="39">
      <c r="A39" s="23" t="n"/>
      <c r="B39" s="22" t="n"/>
      <c r="C39" s="23" t="n"/>
      <c r="D39" s="17" t="str">
        <f>IF(C39="","",IFERROR(INDEX(Machines!$A$2:$A$201,MATCH(C39,Machines!$B$2:$B$201,0)),"Not in Machines"))</f>
        <v/>
      </c>
      <c r="E39" s="23" t="n"/>
      <c r="F39" s="23" t="n"/>
      <c r="G39" s="24" t="n"/>
      <c r="H39" s="23" t="n"/>
      <c r="I39" s="22" t="n"/>
    </row>
    <row r="40">
      <c r="A40" s="23" t="n"/>
      <c r="B40" s="22" t="n"/>
      <c r="C40" s="23" t="n"/>
      <c r="D40" s="17" t="str">
        <f>IF(C40="","",IFERROR(INDEX(Machines!$A$2:$A$201,MATCH(C40,Machines!$B$2:$B$201,0)),"Not in Machines"))</f>
        <v/>
      </c>
      <c r="E40" s="23" t="n"/>
      <c r="F40" s="23" t="n"/>
      <c r="G40" s="24" t="n"/>
      <c r="H40" s="23" t="n"/>
      <c r="I40" s="22" t="n"/>
    </row>
    <row r="41">
      <c r="A41" s="23" t="n"/>
      <c r="B41" s="22" t="n"/>
      <c r="C41" s="23" t="n"/>
      <c r="D41" s="17" t="str">
        <f>IF(C41="","",IFERROR(INDEX(Machines!$A$2:$A$201,MATCH(C41,Machines!$B$2:$B$201,0)),"Not in Machines"))</f>
        <v/>
      </c>
      <c r="E41" s="23" t="n"/>
      <c r="F41" s="23" t="n"/>
      <c r="G41" s="24" t="n"/>
      <c r="H41" s="23" t="n"/>
      <c r="I41" s="22" t="n"/>
    </row>
    <row r="42">
      <c r="A42" s="23" t="n"/>
      <c r="B42" s="22" t="n"/>
      <c r="C42" s="23" t="n"/>
      <c r="D42" s="17" t="str">
        <f>IF(C42="","",IFERROR(INDEX(Machines!$A$2:$A$201,MATCH(C42,Machines!$B$2:$B$201,0)),"Not in Machines"))</f>
        <v/>
      </c>
      <c r="E42" s="23" t="n"/>
      <c r="F42" s="23" t="n"/>
      <c r="G42" s="24" t="n"/>
      <c r="H42" s="23" t="n"/>
      <c r="I42" s="22" t="n"/>
    </row>
    <row r="43">
      <c r="A43" s="23" t="n"/>
      <c r="B43" s="22" t="n"/>
      <c r="C43" s="23" t="n"/>
      <c r="D43" s="17" t="str">
        <f>IF(C43="","",IFERROR(INDEX(Machines!$A$2:$A$201,MATCH(C43,Machines!$B$2:$B$201,0)),"Not in Machines"))</f>
        <v/>
      </c>
      <c r="E43" s="23" t="n"/>
      <c r="F43" s="23" t="n"/>
      <c r="G43" s="24" t="n"/>
      <c r="H43" s="23" t="n"/>
      <c r="I43" s="22" t="n"/>
    </row>
    <row r="44">
      <c r="A44" s="23" t="n"/>
      <c r="B44" s="22" t="n"/>
      <c r="C44" s="23" t="n"/>
      <c r="D44" s="17" t="str">
        <f>IF(C44="","",IFERROR(INDEX(Machines!$A$2:$A$201,MATCH(C44,Machines!$B$2:$B$201,0)),"Not in Machines"))</f>
        <v/>
      </c>
      <c r="E44" s="23" t="n"/>
      <c r="F44" s="23" t="n"/>
      <c r="G44" s="24" t="n"/>
      <c r="H44" s="23" t="n"/>
      <c r="I44" s="22" t="n"/>
    </row>
    <row r="45">
      <c r="A45" s="23" t="n"/>
      <c r="B45" s="22" t="n"/>
      <c r="C45" s="23" t="n"/>
      <c r="D45" s="17" t="str">
        <f>IF(C45="","",IFERROR(INDEX(Machines!$A$2:$A$201,MATCH(C45,Machines!$B$2:$B$201,0)),"Not in Machines"))</f>
        <v/>
      </c>
      <c r="E45" s="23" t="n"/>
      <c r="F45" s="23" t="n"/>
      <c r="G45" s="24" t="n"/>
      <c r="H45" s="23" t="n"/>
      <c r="I45" s="22" t="n"/>
    </row>
    <row r="46">
      <c r="A46" s="23" t="n"/>
      <c r="B46" s="22" t="n"/>
      <c r="C46" s="23" t="n"/>
      <c r="D46" s="17" t="str">
        <f>IF(C46="","",IFERROR(INDEX(Machines!$A$2:$A$201,MATCH(C46,Machines!$B$2:$B$201,0)),"Not in Machines"))</f>
        <v/>
      </c>
      <c r="E46" s="23" t="n"/>
      <c r="F46" s="23" t="n"/>
      <c r="G46" s="24" t="n"/>
      <c r="H46" s="23" t="n"/>
      <c r="I46" s="22" t="n"/>
    </row>
    <row r="47">
      <c r="A47" s="23" t="n"/>
      <c r="B47" s="22" t="n"/>
      <c r="C47" s="23" t="n"/>
      <c r="D47" s="17" t="str">
        <f>IF(C47="","",IFERROR(INDEX(Machines!$A$2:$A$201,MATCH(C47,Machines!$B$2:$B$201,0)),"Not in Machines"))</f>
        <v/>
      </c>
      <c r="E47" s="23" t="n"/>
      <c r="F47" s="23" t="n"/>
      <c r="G47" s="24" t="n"/>
      <c r="H47" s="23" t="n"/>
      <c r="I47" s="22" t="n"/>
    </row>
    <row r="48">
      <c r="A48" s="23" t="n"/>
      <c r="B48" s="22" t="n"/>
      <c r="C48" s="23" t="n"/>
      <c r="D48" s="17" t="str">
        <f>IF(C48="","",IFERROR(INDEX(Machines!$A$2:$A$201,MATCH(C48,Machines!$B$2:$B$201,0)),"Not in Machines"))</f>
        <v/>
      </c>
      <c r="E48" s="23" t="n"/>
      <c r="F48" s="23" t="n"/>
      <c r="G48" s="24" t="n"/>
      <c r="H48" s="23" t="n"/>
      <c r="I48" s="22" t="n"/>
    </row>
    <row r="49">
      <c r="A49" s="23" t="n"/>
      <c r="B49" s="22" t="n"/>
      <c r="C49" s="23" t="n"/>
      <c r="D49" s="17" t="str">
        <f>IF(C49="","",IFERROR(INDEX(Machines!$A$2:$A$201,MATCH(C49,Machines!$B$2:$B$201,0)),"Not in Machines"))</f>
        <v/>
      </c>
      <c r="E49" s="23" t="n"/>
      <c r="F49" s="23" t="n"/>
      <c r="G49" s="24" t="n"/>
      <c r="H49" s="23" t="n"/>
      <c r="I49" s="22" t="n"/>
    </row>
    <row r="50">
      <c r="A50" s="23" t="n"/>
      <c r="B50" s="22" t="n"/>
      <c r="C50" s="23" t="n"/>
      <c r="D50" s="17" t="str">
        <f>IF(C50="","",IFERROR(INDEX(Machines!$A$2:$A$201,MATCH(C50,Machines!$B$2:$B$201,0)),"Not in Machines"))</f>
        <v/>
      </c>
      <c r="E50" s="23" t="n"/>
      <c r="F50" s="23" t="n"/>
      <c r="G50" s="24" t="n"/>
      <c r="H50" s="23" t="n"/>
      <c r="I50" s="22" t="n"/>
    </row>
    <row r="51">
      <c r="A51" s="23" t="n"/>
      <c r="B51" s="22" t="n"/>
      <c r="C51" s="23" t="n"/>
      <c r="D51" s="17" t="str">
        <f>IF(C51="","",IFERROR(INDEX(Machines!$A$2:$A$201,MATCH(C51,Machines!$B$2:$B$201,0)),"Not in Machines"))</f>
        <v/>
      </c>
      <c r="E51" s="23" t="n"/>
      <c r="F51" s="23" t="n"/>
      <c r="G51" s="24" t="n"/>
      <c r="H51" s="23" t="n"/>
      <c r="I51" s="22" t="n"/>
    </row>
    <row r="52">
      <c r="A52" s="23" t="n"/>
      <c r="B52" s="22" t="n"/>
      <c r="C52" s="23" t="n"/>
      <c r="D52" s="17" t="str">
        <f>IF(C52="","",IFERROR(INDEX(Machines!$A$2:$A$201,MATCH(C52,Machines!$B$2:$B$201,0)),"Not in Machines"))</f>
        <v/>
      </c>
      <c r="E52" s="23" t="n"/>
      <c r="F52" s="23" t="n"/>
      <c r="G52" s="24" t="n"/>
      <c r="H52" s="23" t="n"/>
      <c r="I52" s="22" t="n"/>
    </row>
    <row r="53">
      <c r="A53" s="23" t="n"/>
      <c r="B53" s="22" t="n"/>
      <c r="C53" s="23" t="n"/>
      <c r="D53" s="17" t="str">
        <f>IF(C53="","",IFERROR(INDEX(Machines!$A$2:$A$201,MATCH(C53,Machines!$B$2:$B$201,0)),"Not in Machines"))</f>
        <v/>
      </c>
      <c r="E53" s="23" t="n"/>
      <c r="F53" s="23" t="n"/>
      <c r="G53" s="24" t="n"/>
      <c r="H53" s="23" t="n"/>
      <c r="I53" s="22" t="n"/>
    </row>
    <row r="54">
      <c r="A54" s="23" t="n"/>
      <c r="B54" s="22" t="n"/>
      <c r="C54" s="23" t="n"/>
      <c r="D54" s="17" t="str">
        <f>IF(C54="","",IFERROR(INDEX(Machines!$A$2:$A$201,MATCH(C54,Machines!$B$2:$B$201,0)),"Not in Machines"))</f>
        <v/>
      </c>
      <c r="E54" s="23" t="n"/>
      <c r="F54" s="23" t="n"/>
      <c r="G54" s="24" t="n"/>
      <c r="H54" s="23" t="n"/>
      <c r="I54" s="22" t="n"/>
    </row>
    <row r="55">
      <c r="A55" s="23" t="n"/>
      <c r="B55" s="22" t="n"/>
      <c r="C55" s="23" t="n"/>
      <c r="D55" s="17" t="str">
        <f>IF(C55="","",IFERROR(INDEX(Machines!$A$2:$A$201,MATCH(C55,Machines!$B$2:$B$201,0)),"Not in Machines"))</f>
        <v/>
      </c>
      <c r="E55" s="23" t="n"/>
      <c r="F55" s="23" t="n"/>
      <c r="G55" s="24" t="n"/>
      <c r="H55" s="23" t="n"/>
      <c r="I55" s="22" t="n"/>
    </row>
    <row r="56">
      <c r="A56" s="23" t="n"/>
      <c r="B56" s="22" t="n"/>
      <c r="C56" s="23" t="n"/>
      <c r="D56" s="17" t="str">
        <f>IF(C56="","",IFERROR(INDEX(Machines!$A$2:$A$201,MATCH(C56,Machines!$B$2:$B$201,0)),"Not in Machines"))</f>
        <v/>
      </c>
      <c r="E56" s="23" t="n"/>
      <c r="F56" s="23" t="n"/>
      <c r="G56" s="24" t="n"/>
      <c r="H56" s="23" t="n"/>
      <c r="I56" s="22" t="n"/>
    </row>
    <row r="57">
      <c r="A57" s="23" t="n"/>
      <c r="B57" s="22" t="n"/>
      <c r="C57" s="23" t="n"/>
      <c r="D57" s="17" t="str">
        <f>IF(C57="","",IFERROR(INDEX(Machines!$A$2:$A$201,MATCH(C57,Machines!$B$2:$B$201,0)),"Not in Machines"))</f>
        <v/>
      </c>
      <c r="E57" s="23" t="n"/>
      <c r="F57" s="23" t="n"/>
      <c r="G57" s="24" t="n"/>
      <c r="H57" s="23" t="n"/>
      <c r="I57" s="22" t="n"/>
    </row>
    <row r="58">
      <c r="A58" s="23" t="n"/>
      <c r="B58" s="22" t="n"/>
      <c r="C58" s="23" t="n"/>
      <c r="D58" s="17" t="str">
        <f>IF(C58="","",IFERROR(INDEX(Machines!$A$2:$A$201,MATCH(C58,Machines!$B$2:$B$201,0)),"Not in Machines"))</f>
        <v/>
      </c>
      <c r="E58" s="23" t="n"/>
      <c r="F58" s="23" t="n"/>
      <c r="G58" s="24" t="n"/>
      <c r="H58" s="23" t="n"/>
      <c r="I58" s="22" t="n"/>
    </row>
    <row r="59">
      <c r="A59" s="23" t="n"/>
      <c r="B59" s="22" t="n"/>
      <c r="C59" s="23" t="n"/>
      <c r="D59" s="17" t="str">
        <f>IF(C59="","",IFERROR(INDEX(Machines!$A$2:$A$201,MATCH(C59,Machines!$B$2:$B$201,0)),"Not in Machines"))</f>
        <v/>
      </c>
      <c r="E59" s="23" t="n"/>
      <c r="F59" s="23" t="n"/>
      <c r="G59" s="24" t="n"/>
      <c r="H59" s="23" t="n"/>
      <c r="I59" s="22" t="n"/>
    </row>
    <row r="60">
      <c r="A60" s="23" t="n"/>
      <c r="B60" s="22" t="n"/>
      <c r="C60" s="23" t="n"/>
      <c r="D60" s="17" t="str">
        <f>IF(C60="","",IFERROR(INDEX(Machines!$A$2:$A$201,MATCH(C60,Machines!$B$2:$B$201,0)),"Not in Machines"))</f>
        <v/>
      </c>
      <c r="E60" s="23" t="n"/>
      <c r="F60" s="23" t="n"/>
      <c r="G60" s="24" t="n"/>
      <c r="H60" s="23" t="n"/>
      <c r="I60" s="22" t="n"/>
    </row>
    <row r="61">
      <c r="A61" s="23" t="n"/>
      <c r="B61" s="22" t="n"/>
      <c r="C61" s="23" t="n"/>
      <c r="D61" s="17" t="str">
        <f>IF(C61="","",IFERROR(INDEX(Machines!$A$2:$A$201,MATCH(C61,Machines!$B$2:$B$201,0)),"Not in Machines"))</f>
        <v/>
      </c>
      <c r="E61" s="23" t="n"/>
      <c r="F61" s="23" t="n"/>
      <c r="G61" s="24" t="n"/>
      <c r="H61" s="23" t="n"/>
      <c r="I61" s="22" t="n"/>
    </row>
    <row r="62">
      <c r="A62" s="23" t="n"/>
      <c r="B62" s="22" t="n"/>
      <c r="C62" s="23" t="n"/>
      <c r="D62" s="17" t="str">
        <f>IF(C62="","",IFERROR(INDEX(Machines!$A$2:$A$201,MATCH(C62,Machines!$B$2:$B$201,0)),"Not in Machines"))</f>
        <v/>
      </c>
      <c r="E62" s="23" t="n"/>
      <c r="F62" s="23" t="n"/>
      <c r="G62" s="24" t="n"/>
      <c r="H62" s="23" t="n"/>
      <c r="I62" s="22" t="n"/>
    </row>
    <row r="63">
      <c r="A63" s="23" t="n"/>
      <c r="B63" s="22" t="n"/>
      <c r="C63" s="23" t="n"/>
      <c r="D63" s="17" t="str">
        <f>IF(C63="","",IFERROR(INDEX(Machines!$A$2:$A$201,MATCH(C63,Machines!$B$2:$B$201,0)),"Not in Machines"))</f>
        <v/>
      </c>
      <c r="E63" s="23" t="n"/>
      <c r="F63" s="23" t="n"/>
      <c r="G63" s="24" t="n"/>
      <c r="H63" s="23" t="n"/>
      <c r="I63" s="22" t="n"/>
    </row>
    <row r="64">
      <c r="A64" s="23" t="n"/>
      <c r="B64" s="22" t="n"/>
      <c r="C64" s="23" t="n"/>
      <c r="D64" s="17" t="str">
        <f>IF(C64="","",IFERROR(INDEX(Machines!$A$2:$A$201,MATCH(C64,Machines!$B$2:$B$201,0)),"Not in Machines"))</f>
        <v/>
      </c>
      <c r="E64" s="23" t="n"/>
      <c r="F64" s="23" t="n"/>
      <c r="G64" s="24" t="n"/>
      <c r="H64" s="23" t="n"/>
      <c r="I64" s="22" t="n"/>
    </row>
    <row r="65">
      <c r="A65" s="23" t="n"/>
      <c r="B65" s="22" t="n"/>
      <c r="C65" s="23" t="n"/>
      <c r="D65" s="17" t="str">
        <f>IF(C65="","",IFERROR(INDEX(Machines!$A$2:$A$201,MATCH(C65,Machines!$B$2:$B$201,0)),"Not in Machines"))</f>
        <v/>
      </c>
      <c r="E65" s="23" t="n"/>
      <c r="F65" s="23" t="n"/>
      <c r="G65" s="24" t="n"/>
      <c r="H65" s="23" t="n"/>
      <c r="I65" s="22" t="n"/>
    </row>
    <row r="66">
      <c r="A66" s="23" t="n"/>
      <c r="B66" s="22" t="n"/>
      <c r="C66" s="23" t="n"/>
      <c r="D66" s="17" t="str">
        <f>IF(C66="","",IFERROR(INDEX(Machines!$A$2:$A$201,MATCH(C66,Machines!$B$2:$B$201,0)),"Not in Machines"))</f>
        <v/>
      </c>
      <c r="E66" s="23" t="n"/>
      <c r="F66" s="23" t="n"/>
      <c r="G66" s="24" t="n"/>
      <c r="H66" s="23" t="n"/>
      <c r="I66" s="22" t="n"/>
    </row>
    <row r="67">
      <c r="A67" s="23" t="n"/>
      <c r="B67" s="22" t="n"/>
      <c r="C67" s="23" t="n"/>
      <c r="D67" s="17" t="str">
        <f>IF(C67="","",IFERROR(INDEX(Machines!$A$2:$A$201,MATCH(C67,Machines!$B$2:$B$201,0)),"Not in Machines"))</f>
        <v/>
      </c>
      <c r="E67" s="23" t="n"/>
      <c r="F67" s="23" t="n"/>
      <c r="G67" s="24" t="n"/>
      <c r="H67" s="23" t="n"/>
      <c r="I67" s="22" t="n"/>
    </row>
    <row r="68">
      <c r="A68" s="23" t="n"/>
      <c r="B68" s="22" t="n"/>
      <c r="C68" s="23" t="n"/>
      <c r="D68" s="17" t="str">
        <f>IF(C68="","",IFERROR(INDEX(Machines!$A$2:$A$201,MATCH(C68,Machines!$B$2:$B$201,0)),"Not in Machines"))</f>
        <v/>
      </c>
      <c r="E68" s="23" t="n"/>
      <c r="F68" s="23" t="n"/>
      <c r="G68" s="24" t="n"/>
      <c r="H68" s="23" t="n"/>
      <c r="I68" s="22" t="n"/>
    </row>
    <row r="69">
      <c r="A69" s="23" t="n"/>
      <c r="B69" s="22" t="n"/>
      <c r="C69" s="23" t="n"/>
      <c r="D69" s="17" t="str">
        <f>IF(C69="","",IFERROR(INDEX(Machines!$A$2:$A$201,MATCH(C69,Machines!$B$2:$B$201,0)),"Not in Machines"))</f>
        <v/>
      </c>
      <c r="E69" s="23" t="n"/>
      <c r="F69" s="23" t="n"/>
      <c r="G69" s="24" t="n"/>
      <c r="H69" s="23" t="n"/>
      <c r="I69" s="22" t="n"/>
    </row>
    <row r="70">
      <c r="A70" s="23" t="n"/>
      <c r="B70" s="22" t="n"/>
      <c r="C70" s="23" t="n"/>
      <c r="D70" s="17" t="str">
        <f>IF(C70="","",IFERROR(INDEX(Machines!$A$2:$A$201,MATCH(C70,Machines!$B$2:$B$201,0)),"Not in Machines"))</f>
        <v/>
      </c>
      <c r="E70" s="23" t="n"/>
      <c r="F70" s="23" t="n"/>
      <c r="G70" s="24" t="n"/>
      <c r="H70" s="23" t="n"/>
      <c r="I70" s="22" t="n"/>
    </row>
    <row r="71">
      <c r="A71" s="23" t="n"/>
      <c r="B71" s="22" t="n"/>
      <c r="C71" s="23" t="n"/>
      <c r="D71" s="17" t="str">
        <f>IF(C71="","",IFERROR(INDEX(Machines!$A$2:$A$201,MATCH(C71,Machines!$B$2:$B$201,0)),"Not in Machines"))</f>
        <v/>
      </c>
      <c r="E71" s="23" t="n"/>
      <c r="F71" s="23" t="n"/>
      <c r="G71" s="24" t="n"/>
      <c r="H71" s="23" t="n"/>
      <c r="I71" s="22" t="n"/>
    </row>
    <row r="72">
      <c r="A72" s="23" t="n"/>
      <c r="B72" s="22" t="n"/>
      <c r="C72" s="23" t="n"/>
      <c r="D72" s="17" t="str">
        <f>IF(C72="","",IFERROR(INDEX(Machines!$A$2:$A$201,MATCH(C72,Machines!$B$2:$B$201,0)),"Not in Machines"))</f>
        <v/>
      </c>
      <c r="E72" s="23" t="n"/>
      <c r="F72" s="23" t="n"/>
      <c r="G72" s="24" t="n"/>
      <c r="H72" s="23" t="n"/>
      <c r="I72" s="22" t="n"/>
    </row>
    <row r="73">
      <c r="A73" s="23" t="n"/>
      <c r="B73" s="22" t="n"/>
      <c r="C73" s="23" t="n"/>
      <c r="D73" s="17" t="str">
        <f>IF(C73="","",IFERROR(INDEX(Machines!$A$2:$A$201,MATCH(C73,Machines!$B$2:$B$201,0)),"Not in Machines"))</f>
        <v/>
      </c>
      <c r="E73" s="23" t="n"/>
      <c r="F73" s="23" t="n"/>
      <c r="G73" s="24" t="n"/>
      <c r="H73" s="23" t="n"/>
      <c r="I73" s="22" t="n"/>
    </row>
    <row r="74">
      <c r="A74" s="23" t="n"/>
      <c r="B74" s="22" t="n"/>
      <c r="C74" s="23" t="n"/>
      <c r="D74" s="17" t="str">
        <f>IF(C74="","",IFERROR(INDEX(Machines!$A$2:$A$201,MATCH(C74,Machines!$B$2:$B$201,0)),"Not in Machines"))</f>
        <v/>
      </c>
      <c r="E74" s="23" t="n"/>
      <c r="F74" s="23" t="n"/>
      <c r="G74" s="24" t="n"/>
      <c r="H74" s="23" t="n"/>
      <c r="I74" s="22" t="n"/>
    </row>
    <row r="75">
      <c r="A75" s="23" t="n"/>
      <c r="B75" s="22" t="n"/>
      <c r="C75" s="23" t="n"/>
      <c r="D75" s="17" t="str">
        <f>IF(C75="","",IFERROR(INDEX(Machines!$A$2:$A$201,MATCH(C75,Machines!$B$2:$B$201,0)),"Not in Machines"))</f>
        <v/>
      </c>
      <c r="E75" s="23" t="n"/>
      <c r="F75" s="23" t="n"/>
      <c r="G75" s="24" t="n"/>
      <c r="H75" s="23" t="n"/>
      <c r="I75" s="22" t="n"/>
    </row>
    <row r="76">
      <c r="A76" s="23" t="n"/>
      <c r="B76" s="22" t="n"/>
      <c r="C76" s="23" t="n"/>
      <c r="D76" s="17" t="str">
        <f>IF(C76="","",IFERROR(INDEX(Machines!$A$2:$A$201,MATCH(C76,Machines!$B$2:$B$201,0)),"Not in Machines"))</f>
        <v/>
      </c>
      <c r="E76" s="23" t="n"/>
      <c r="F76" s="23" t="n"/>
      <c r="G76" s="24" t="n"/>
      <c r="H76" s="23" t="n"/>
      <c r="I76" s="22" t="n"/>
    </row>
    <row r="77">
      <c r="A77" s="23" t="n"/>
      <c r="B77" s="22" t="n"/>
      <c r="C77" s="23" t="n"/>
      <c r="D77" s="17" t="str">
        <f>IF(C77="","",IFERROR(INDEX(Machines!$A$2:$A$201,MATCH(C77,Machines!$B$2:$B$201,0)),"Not in Machines"))</f>
        <v/>
      </c>
      <c r="E77" s="23" t="n"/>
      <c r="F77" s="23" t="n"/>
      <c r="G77" s="24" t="n"/>
      <c r="H77" s="23" t="n"/>
      <c r="I77" s="22" t="n"/>
    </row>
    <row r="78">
      <c r="A78" s="23" t="n"/>
      <c r="B78" s="22" t="n"/>
      <c r="C78" s="23" t="n"/>
      <c r="D78" s="17" t="str">
        <f>IF(C78="","",IFERROR(INDEX(Machines!$A$2:$A$201,MATCH(C78,Machines!$B$2:$B$201,0)),"Not in Machines"))</f>
        <v/>
      </c>
      <c r="E78" s="23" t="n"/>
      <c r="F78" s="23" t="n"/>
      <c r="G78" s="24" t="n"/>
      <c r="H78" s="23" t="n"/>
      <c r="I78" s="22" t="n"/>
    </row>
    <row r="79">
      <c r="A79" s="23" t="n"/>
      <c r="B79" s="22" t="n"/>
      <c r="C79" s="23" t="n"/>
      <c r="D79" s="17" t="str">
        <f>IF(C79="","",IFERROR(INDEX(Machines!$A$2:$A$201,MATCH(C79,Machines!$B$2:$B$201,0)),"Not in Machines"))</f>
        <v/>
      </c>
      <c r="E79" s="23" t="n"/>
      <c r="F79" s="23" t="n"/>
      <c r="G79" s="24" t="n"/>
      <c r="H79" s="23" t="n"/>
      <c r="I79" s="22" t="n"/>
    </row>
    <row r="80">
      <c r="A80" s="23" t="n"/>
      <c r="B80" s="22" t="n"/>
      <c r="C80" s="23" t="n"/>
      <c r="D80" s="17" t="str">
        <f>IF(C80="","",IFERROR(INDEX(Machines!$A$2:$A$201,MATCH(C80,Machines!$B$2:$B$201,0)),"Not in Machines"))</f>
        <v/>
      </c>
      <c r="E80" s="23" t="n"/>
      <c r="F80" s="23" t="n"/>
      <c r="G80" s="24" t="n"/>
      <c r="H80" s="23" t="n"/>
      <c r="I80" s="22" t="n"/>
    </row>
    <row r="81">
      <c r="A81" s="23" t="n"/>
      <c r="B81" s="22" t="n"/>
      <c r="C81" s="23" t="n"/>
      <c r="D81" s="17" t="str">
        <f>IF(C81="","",IFERROR(INDEX(Machines!$A$2:$A$201,MATCH(C81,Machines!$B$2:$B$201,0)),"Not in Machines"))</f>
        <v/>
      </c>
      <c r="E81" s="23" t="n"/>
      <c r="F81" s="23" t="n"/>
      <c r="G81" s="24" t="n"/>
      <c r="H81" s="23" t="n"/>
      <c r="I81" s="22" t="n"/>
    </row>
    <row r="82">
      <c r="A82" s="23" t="n"/>
      <c r="B82" s="22" t="n"/>
      <c r="C82" s="23" t="n"/>
      <c r="D82" s="17" t="str">
        <f>IF(C82="","",IFERROR(INDEX(Machines!$A$2:$A$201,MATCH(C82,Machines!$B$2:$B$201,0)),"Not in Machines"))</f>
        <v/>
      </c>
      <c r="E82" s="23" t="n"/>
      <c r="F82" s="23" t="n"/>
      <c r="G82" s="24" t="n"/>
      <c r="H82" s="23" t="n"/>
      <c r="I82" s="22" t="n"/>
    </row>
    <row r="83">
      <c r="A83" s="23" t="n"/>
      <c r="B83" s="22" t="n"/>
      <c r="C83" s="23" t="n"/>
      <c r="D83" s="17" t="str">
        <f>IF(C83="","",IFERROR(INDEX(Machines!$A$2:$A$201,MATCH(C83,Machines!$B$2:$B$201,0)),"Not in Machines"))</f>
        <v/>
      </c>
      <c r="E83" s="23" t="n"/>
      <c r="F83" s="23" t="n"/>
      <c r="G83" s="24" t="n"/>
      <c r="H83" s="23" t="n"/>
      <c r="I83" s="22" t="n"/>
    </row>
    <row r="84">
      <c r="A84" s="23" t="n"/>
      <c r="B84" s="22" t="n"/>
      <c r="C84" s="23" t="n"/>
      <c r="D84" s="17" t="str">
        <f>IF(C84="","",IFERROR(INDEX(Machines!$A$2:$A$201,MATCH(C84,Machines!$B$2:$B$201,0)),"Not in Machines"))</f>
        <v/>
      </c>
      <c r="E84" s="23" t="n"/>
      <c r="F84" s="23" t="n"/>
      <c r="G84" s="24" t="n"/>
      <c r="H84" s="23" t="n"/>
      <c r="I84" s="22" t="n"/>
    </row>
    <row r="85">
      <c r="A85" s="23" t="n"/>
      <c r="B85" s="22" t="n"/>
      <c r="C85" s="23" t="n"/>
      <c r="D85" s="17" t="str">
        <f>IF(C85="","",IFERROR(INDEX(Machines!$A$2:$A$201,MATCH(C85,Machines!$B$2:$B$201,0)),"Not in Machines"))</f>
        <v/>
      </c>
      <c r="E85" s="23" t="n"/>
      <c r="F85" s="23" t="n"/>
      <c r="G85" s="24" t="n"/>
      <c r="H85" s="23" t="n"/>
      <c r="I85" s="22" t="n"/>
    </row>
    <row r="86">
      <c r="A86" s="23" t="n"/>
      <c r="B86" s="22" t="n"/>
      <c r="C86" s="23" t="n"/>
      <c r="D86" s="17" t="str">
        <f>IF(C86="","",IFERROR(INDEX(Machines!$A$2:$A$201,MATCH(C86,Machines!$B$2:$B$201,0)),"Not in Machines"))</f>
        <v/>
      </c>
      <c r="E86" s="23" t="n"/>
      <c r="F86" s="23" t="n"/>
      <c r="G86" s="24" t="n"/>
      <c r="H86" s="23" t="n"/>
      <c r="I86" s="22" t="n"/>
    </row>
    <row r="87">
      <c r="A87" s="23" t="n"/>
      <c r="B87" s="22" t="n"/>
      <c r="C87" s="23" t="n"/>
      <c r="D87" s="17" t="str">
        <f>IF(C87="","",IFERROR(INDEX(Machines!$A$2:$A$201,MATCH(C87,Machines!$B$2:$B$201,0)),"Not in Machines"))</f>
        <v/>
      </c>
      <c r="E87" s="23" t="n"/>
      <c r="F87" s="23" t="n"/>
      <c r="G87" s="24" t="n"/>
      <c r="H87" s="23" t="n"/>
      <c r="I87" s="22" t="n"/>
    </row>
    <row r="88">
      <c r="A88" s="23" t="n"/>
      <c r="B88" s="22" t="n"/>
      <c r="C88" s="23" t="n"/>
      <c r="D88" s="17" t="str">
        <f>IF(C88="","",IFERROR(INDEX(Machines!$A$2:$A$201,MATCH(C88,Machines!$B$2:$B$201,0)),"Not in Machines"))</f>
        <v/>
      </c>
      <c r="E88" s="23" t="n"/>
      <c r="F88" s="23" t="n"/>
      <c r="G88" s="24" t="n"/>
      <c r="H88" s="23" t="n"/>
      <c r="I88" s="22" t="n"/>
    </row>
    <row r="89">
      <c r="A89" s="23" t="n"/>
      <c r="B89" s="22" t="n"/>
      <c r="C89" s="23" t="n"/>
      <c r="D89" s="17" t="str">
        <f>IF(C89="","",IFERROR(INDEX(Machines!$A$2:$A$201,MATCH(C89,Machines!$B$2:$B$201,0)),"Not in Machines"))</f>
        <v/>
      </c>
      <c r="E89" s="23" t="n"/>
      <c r="F89" s="23" t="n"/>
      <c r="G89" s="24" t="n"/>
      <c r="H89" s="23" t="n"/>
      <c r="I89" s="22" t="n"/>
    </row>
    <row r="90">
      <c r="A90" s="23" t="n"/>
      <c r="B90" s="22" t="n"/>
      <c r="C90" s="23" t="n"/>
      <c r="D90" s="17" t="str">
        <f>IF(C90="","",IFERROR(INDEX(Machines!$A$2:$A$201,MATCH(C90,Machines!$B$2:$B$201,0)),"Not in Machines"))</f>
        <v/>
      </c>
      <c r="E90" s="23" t="n"/>
      <c r="F90" s="23" t="n"/>
      <c r="G90" s="24" t="n"/>
      <c r="H90" s="23" t="n"/>
      <c r="I90" s="22" t="n"/>
    </row>
    <row r="91">
      <c r="A91" s="23" t="n"/>
      <c r="B91" s="22" t="n"/>
      <c r="C91" s="23" t="n"/>
      <c r="D91" s="17" t="str">
        <f>IF(C91="","",IFERROR(INDEX(Machines!$A$2:$A$201,MATCH(C91,Machines!$B$2:$B$201,0)),"Not in Machines"))</f>
        <v/>
      </c>
      <c r="E91" s="23" t="n"/>
      <c r="F91" s="23" t="n"/>
      <c r="G91" s="24" t="n"/>
      <c r="H91" s="23" t="n"/>
      <c r="I91" s="22" t="n"/>
    </row>
    <row r="92">
      <c r="A92" s="23" t="n"/>
      <c r="B92" s="22" t="n"/>
      <c r="C92" s="23" t="n"/>
      <c r="D92" s="17" t="str">
        <f>IF(C92="","",IFERROR(INDEX(Machines!$A$2:$A$201,MATCH(C92,Machines!$B$2:$B$201,0)),"Not in Machines"))</f>
        <v/>
      </c>
      <c r="E92" s="23" t="n"/>
      <c r="F92" s="23" t="n"/>
      <c r="G92" s="24" t="n"/>
      <c r="H92" s="23" t="n"/>
      <c r="I92" s="22" t="n"/>
    </row>
    <row r="93">
      <c r="A93" s="23" t="n"/>
      <c r="B93" s="22" t="n"/>
      <c r="C93" s="23" t="n"/>
      <c r="D93" s="17" t="str">
        <f>IF(C93="","",IFERROR(INDEX(Machines!$A$2:$A$201,MATCH(C93,Machines!$B$2:$B$201,0)),"Not in Machines"))</f>
        <v/>
      </c>
      <c r="E93" s="23" t="n"/>
      <c r="F93" s="23" t="n"/>
      <c r="G93" s="24" t="n"/>
      <c r="H93" s="23" t="n"/>
      <c r="I93" s="22" t="n"/>
    </row>
    <row r="94">
      <c r="A94" s="23" t="n"/>
      <c r="B94" s="22" t="n"/>
      <c r="C94" s="23" t="n"/>
      <c r="D94" s="17" t="str">
        <f>IF(C94="","",IFERROR(INDEX(Machines!$A$2:$A$201,MATCH(C94,Machines!$B$2:$B$201,0)),"Not in Machines"))</f>
        <v/>
      </c>
      <c r="E94" s="23" t="n"/>
      <c r="F94" s="23" t="n"/>
      <c r="G94" s="24" t="n"/>
      <c r="H94" s="23" t="n"/>
      <c r="I94" s="22" t="n"/>
    </row>
    <row r="95">
      <c r="A95" s="23" t="n"/>
      <c r="B95" s="22" t="n"/>
      <c r="C95" s="23" t="n"/>
      <c r="D95" s="17" t="str">
        <f>IF(C95="","",IFERROR(INDEX(Machines!$A$2:$A$201,MATCH(C95,Machines!$B$2:$B$201,0)),"Not in Machines"))</f>
        <v/>
      </c>
      <c r="E95" s="23" t="n"/>
      <c r="F95" s="23" t="n"/>
      <c r="G95" s="24" t="n"/>
      <c r="H95" s="23" t="n"/>
      <c r="I95" s="22" t="n"/>
    </row>
    <row r="96">
      <c r="A96" s="23" t="n"/>
      <c r="B96" s="22" t="n"/>
      <c r="C96" s="23" t="n"/>
      <c r="D96" s="17" t="str">
        <f>IF(C96="","",IFERROR(INDEX(Machines!$A$2:$A$201,MATCH(C96,Machines!$B$2:$B$201,0)),"Not in Machines"))</f>
        <v/>
      </c>
      <c r="E96" s="23" t="n"/>
      <c r="F96" s="23" t="n"/>
      <c r="G96" s="24" t="n"/>
      <c r="H96" s="23" t="n"/>
      <c r="I96" s="22" t="n"/>
    </row>
    <row r="97">
      <c r="A97" s="23" t="n"/>
      <c r="B97" s="22" t="n"/>
      <c r="C97" s="23" t="n"/>
      <c r="D97" s="17" t="str">
        <f>IF(C97="","",IFERROR(INDEX(Machines!$A$2:$A$201,MATCH(C97,Machines!$B$2:$B$201,0)),"Not in Machines"))</f>
        <v/>
      </c>
      <c r="E97" s="23" t="n"/>
      <c r="F97" s="23" t="n"/>
      <c r="G97" s="24" t="n"/>
      <c r="H97" s="23" t="n"/>
      <c r="I97" s="22" t="n"/>
    </row>
    <row r="98">
      <c r="A98" s="23" t="n"/>
      <c r="B98" s="22" t="n"/>
      <c r="C98" s="23" t="n"/>
      <c r="D98" s="17" t="str">
        <f>IF(C98="","",IFERROR(INDEX(Machines!$A$2:$A$201,MATCH(C98,Machines!$B$2:$B$201,0)),"Not in Machines"))</f>
        <v/>
      </c>
      <c r="E98" s="23" t="n"/>
      <c r="F98" s="23" t="n"/>
      <c r="G98" s="24" t="n"/>
      <c r="H98" s="23" t="n"/>
      <c r="I98" s="22" t="n"/>
    </row>
    <row r="99">
      <c r="A99" s="23" t="n"/>
      <c r="B99" s="22" t="n"/>
      <c r="C99" s="23" t="n"/>
      <c r="D99" s="17" t="str">
        <f>IF(C99="","",IFERROR(INDEX(Machines!$A$2:$A$201,MATCH(C99,Machines!$B$2:$B$201,0)),"Not in Machines"))</f>
        <v/>
      </c>
      <c r="E99" s="23" t="n"/>
      <c r="F99" s="23" t="n"/>
      <c r="G99" s="24" t="n"/>
      <c r="H99" s="23" t="n"/>
      <c r="I99" s="22" t="n"/>
    </row>
    <row r="100">
      <c r="A100" s="23" t="n"/>
      <c r="B100" s="22" t="n"/>
      <c r="C100" s="23" t="n"/>
      <c r="D100" s="17" t="str">
        <f>IF(C100="","",IFERROR(INDEX(Machines!$A$2:$A$201,MATCH(C100,Machines!$B$2:$B$201,0)),"Not in Machines"))</f>
        <v/>
      </c>
      <c r="E100" s="23" t="n"/>
      <c r="F100" s="23" t="n"/>
      <c r="G100" s="24" t="n"/>
      <c r="H100" s="23" t="n"/>
      <c r="I100" s="22" t="n"/>
    </row>
    <row r="101">
      <c r="A101" s="23" t="n"/>
      <c r="B101" s="22" t="n"/>
      <c r="C101" s="23" t="n"/>
      <c r="D101" s="17" t="str">
        <f>IF(C101="","",IFERROR(INDEX(Machines!$A$2:$A$201,MATCH(C101,Machines!$B$2:$B$201,0)),"Not in Machines"))</f>
        <v/>
      </c>
      <c r="E101" s="23" t="n"/>
      <c r="F101" s="23" t="n"/>
      <c r="G101" s="24" t="n"/>
      <c r="H101" s="23" t="n"/>
      <c r="I101" s="22" t="n"/>
    </row>
    <row r="102">
      <c r="A102" s="23" t="n"/>
      <c r="B102" s="22" t="n"/>
      <c r="C102" s="23" t="n"/>
      <c r="D102" s="17" t="str">
        <f>IF(C102="","",IFERROR(INDEX(Machines!$A$2:$A$201,MATCH(C102,Machines!$B$2:$B$201,0)),"Not in Machines"))</f>
        <v/>
      </c>
      <c r="E102" s="23" t="n"/>
      <c r="F102" s="23" t="n"/>
      <c r="G102" s="24" t="n"/>
      <c r="H102" s="23" t="n"/>
      <c r="I102" s="22" t="n"/>
    </row>
    <row r="103">
      <c r="A103" s="23" t="n"/>
      <c r="B103" s="22" t="n"/>
      <c r="C103" s="23" t="n"/>
      <c r="D103" s="17" t="str">
        <f>IF(C103="","",IFERROR(INDEX(Machines!$A$2:$A$201,MATCH(C103,Machines!$B$2:$B$201,0)),"Not in Machines"))</f>
        <v/>
      </c>
      <c r="E103" s="23" t="n"/>
      <c r="F103" s="23" t="n"/>
      <c r="G103" s="24" t="n"/>
      <c r="H103" s="23" t="n"/>
      <c r="I103" s="22" t="n"/>
    </row>
    <row r="104">
      <c r="A104" s="23" t="n"/>
      <c r="B104" s="22" t="n"/>
      <c r="C104" s="23" t="n"/>
      <c r="D104" s="17" t="str">
        <f>IF(C104="","",IFERROR(INDEX(Machines!$A$2:$A$201,MATCH(C104,Machines!$B$2:$B$201,0)),"Not in Machines"))</f>
        <v/>
      </c>
      <c r="E104" s="23" t="n"/>
      <c r="F104" s="23" t="n"/>
      <c r="G104" s="24" t="n"/>
      <c r="H104" s="23" t="n"/>
      <c r="I104" s="22" t="n"/>
    </row>
    <row r="105">
      <c r="A105" s="23" t="n"/>
      <c r="B105" s="22" t="n"/>
      <c r="C105" s="23" t="n"/>
      <c r="D105" s="17" t="str">
        <f>IF(C105="","",IFERROR(INDEX(Machines!$A$2:$A$201,MATCH(C105,Machines!$B$2:$B$201,0)),"Not in Machines"))</f>
        <v/>
      </c>
      <c r="E105" s="23" t="n"/>
      <c r="F105" s="23" t="n"/>
      <c r="G105" s="24" t="n"/>
      <c r="H105" s="23" t="n"/>
      <c r="I105" s="22" t="n"/>
    </row>
    <row r="106">
      <c r="A106" s="23" t="n"/>
      <c r="B106" s="22" t="n"/>
      <c r="C106" s="23" t="n"/>
      <c r="D106" s="17" t="str">
        <f>IF(C106="","",IFERROR(INDEX(Machines!$A$2:$A$201,MATCH(C106,Machines!$B$2:$B$201,0)),"Not in Machines"))</f>
        <v/>
      </c>
      <c r="E106" s="23" t="n"/>
      <c r="F106" s="23" t="n"/>
      <c r="G106" s="24" t="n"/>
      <c r="H106" s="23" t="n"/>
      <c r="I106" s="22" t="n"/>
    </row>
    <row r="107">
      <c r="A107" s="23" t="n"/>
      <c r="B107" s="22" t="n"/>
      <c r="C107" s="23" t="n"/>
      <c r="D107" s="17" t="str">
        <f>IF(C107="","",IFERROR(INDEX(Machines!$A$2:$A$201,MATCH(C107,Machines!$B$2:$B$201,0)),"Not in Machines"))</f>
        <v/>
      </c>
      <c r="E107" s="23" t="n"/>
      <c r="F107" s="23" t="n"/>
      <c r="G107" s="24" t="n"/>
      <c r="H107" s="23" t="n"/>
      <c r="I107" s="22" t="n"/>
    </row>
    <row r="108">
      <c r="A108" s="23" t="n"/>
      <c r="B108" s="22" t="n"/>
      <c r="C108" s="23" t="n"/>
      <c r="D108" s="17" t="str">
        <f>IF(C108="","",IFERROR(INDEX(Machines!$A$2:$A$201,MATCH(C108,Machines!$B$2:$B$201,0)),"Not in Machines"))</f>
        <v/>
      </c>
      <c r="E108" s="23" t="n"/>
      <c r="F108" s="23" t="n"/>
      <c r="G108" s="24" t="n"/>
      <c r="H108" s="23" t="n"/>
      <c r="I108" s="22" t="n"/>
    </row>
    <row r="109">
      <c r="A109" s="23" t="n"/>
      <c r="B109" s="22" t="n"/>
      <c r="C109" s="23" t="n"/>
      <c r="D109" s="17" t="str">
        <f>IF(C109="","",IFERROR(INDEX(Machines!$A$2:$A$201,MATCH(C109,Machines!$B$2:$B$201,0)),"Not in Machines"))</f>
        <v/>
      </c>
      <c r="E109" s="23" t="n"/>
      <c r="F109" s="23" t="n"/>
      <c r="G109" s="24" t="n"/>
      <c r="H109" s="23" t="n"/>
      <c r="I109" s="22" t="n"/>
    </row>
    <row r="110">
      <c r="A110" s="23" t="n"/>
      <c r="B110" s="22" t="n"/>
      <c r="C110" s="23" t="n"/>
      <c r="D110" s="17" t="str">
        <f>IF(C110="","",IFERROR(INDEX(Machines!$A$2:$A$201,MATCH(C110,Machines!$B$2:$B$201,0)),"Not in Machines"))</f>
        <v/>
      </c>
      <c r="E110" s="23" t="n"/>
      <c r="F110" s="23" t="n"/>
      <c r="G110" s="24" t="n"/>
      <c r="H110" s="23" t="n"/>
      <c r="I110" s="22" t="n"/>
    </row>
    <row r="111">
      <c r="A111" s="23" t="n"/>
      <c r="B111" s="22" t="n"/>
      <c r="C111" s="23" t="n"/>
      <c r="D111" s="17" t="str">
        <f>IF(C111="","",IFERROR(INDEX(Machines!$A$2:$A$201,MATCH(C111,Machines!$B$2:$B$201,0)),"Not in Machines"))</f>
        <v/>
      </c>
      <c r="E111" s="23" t="n"/>
      <c r="F111" s="23" t="n"/>
      <c r="G111" s="24" t="n"/>
      <c r="H111" s="23" t="n"/>
      <c r="I111" s="22" t="n"/>
    </row>
    <row r="112">
      <c r="A112" s="23" t="n"/>
      <c r="B112" s="22" t="n"/>
      <c r="C112" s="23" t="n"/>
      <c r="D112" s="17" t="str">
        <f>IF(C112="","",IFERROR(INDEX(Machines!$A$2:$A$201,MATCH(C112,Machines!$B$2:$B$201,0)),"Not in Machines"))</f>
        <v/>
      </c>
      <c r="E112" s="23" t="n"/>
      <c r="F112" s="23" t="n"/>
      <c r="G112" s="24" t="n"/>
      <c r="H112" s="23" t="n"/>
      <c r="I112" s="22" t="n"/>
    </row>
    <row r="113">
      <c r="A113" s="23" t="n"/>
      <c r="B113" s="22" t="n"/>
      <c r="C113" s="23" t="n"/>
      <c r="D113" s="17" t="str">
        <f>IF(C113="","",IFERROR(INDEX(Machines!$A$2:$A$201,MATCH(C113,Machines!$B$2:$B$201,0)),"Not in Machines"))</f>
        <v/>
      </c>
      <c r="E113" s="23" t="n"/>
      <c r="F113" s="23" t="n"/>
      <c r="G113" s="24" t="n"/>
      <c r="H113" s="23" t="n"/>
      <c r="I113" s="22" t="n"/>
    </row>
    <row r="114">
      <c r="A114" s="23" t="n"/>
      <c r="B114" s="22" t="n"/>
      <c r="C114" s="23" t="n"/>
      <c r="D114" s="17" t="str">
        <f>IF(C114="","",IFERROR(INDEX(Machines!$A$2:$A$201,MATCH(C114,Machines!$B$2:$B$201,0)),"Not in Machines"))</f>
        <v/>
      </c>
      <c r="E114" s="23" t="n"/>
      <c r="F114" s="23" t="n"/>
      <c r="G114" s="24" t="n"/>
      <c r="H114" s="23" t="n"/>
      <c r="I114" s="22" t="n"/>
    </row>
    <row r="115">
      <c r="A115" s="23" t="n"/>
      <c r="B115" s="22" t="n"/>
      <c r="C115" s="23" t="n"/>
      <c r="D115" s="17" t="str">
        <f>IF(C115="","",IFERROR(INDEX(Machines!$A$2:$A$201,MATCH(C115,Machines!$B$2:$B$201,0)),"Not in Machines"))</f>
        <v/>
      </c>
      <c r="E115" s="23" t="n"/>
      <c r="F115" s="23" t="n"/>
      <c r="G115" s="24" t="n"/>
      <c r="H115" s="23" t="n"/>
      <c r="I115" s="22" t="n"/>
    </row>
    <row r="116">
      <c r="A116" s="23" t="n"/>
      <c r="B116" s="22" t="n"/>
      <c r="C116" s="23" t="n"/>
      <c r="D116" s="17" t="str">
        <f>IF(C116="","",IFERROR(INDEX(Machines!$A$2:$A$201,MATCH(C116,Machines!$B$2:$B$201,0)),"Not in Machines"))</f>
        <v/>
      </c>
      <c r="E116" s="23" t="n"/>
      <c r="F116" s="23" t="n"/>
      <c r="G116" s="24" t="n"/>
      <c r="H116" s="23" t="n"/>
      <c r="I116" s="22" t="n"/>
    </row>
    <row r="117">
      <c r="A117" s="23" t="n"/>
      <c r="B117" s="22" t="n"/>
      <c r="C117" s="23" t="n"/>
      <c r="D117" s="17" t="str">
        <f>IF(C117="","",IFERROR(INDEX(Machines!$A$2:$A$201,MATCH(C117,Machines!$B$2:$B$201,0)),"Not in Machines"))</f>
        <v/>
      </c>
      <c r="E117" s="23" t="n"/>
      <c r="F117" s="23" t="n"/>
      <c r="G117" s="24" t="n"/>
      <c r="H117" s="23" t="n"/>
      <c r="I117" s="22" t="n"/>
    </row>
    <row r="118">
      <c r="A118" s="23" t="n"/>
      <c r="B118" s="22" t="n"/>
      <c r="C118" s="23" t="n"/>
      <c r="D118" s="17" t="str">
        <f>IF(C118="","",IFERROR(INDEX(Machines!$A$2:$A$201,MATCH(C118,Machines!$B$2:$B$201,0)),"Not in Machines"))</f>
        <v/>
      </c>
      <c r="E118" s="23" t="n"/>
      <c r="F118" s="23" t="n"/>
      <c r="G118" s="24" t="n"/>
      <c r="H118" s="23" t="n"/>
      <c r="I118" s="22" t="n"/>
    </row>
    <row r="119">
      <c r="A119" s="23" t="n"/>
      <c r="B119" s="22" t="n"/>
      <c r="C119" s="23" t="n"/>
      <c r="D119" s="17" t="str">
        <f>IF(C119="","",IFERROR(INDEX(Machines!$A$2:$A$201,MATCH(C119,Machines!$B$2:$B$201,0)),"Not in Machines"))</f>
        <v/>
      </c>
      <c r="E119" s="23" t="n"/>
      <c r="F119" s="23" t="n"/>
      <c r="G119" s="24" t="n"/>
      <c r="H119" s="23" t="n"/>
      <c r="I119" s="22" t="n"/>
    </row>
    <row r="120">
      <c r="A120" s="23" t="n"/>
      <c r="B120" s="22" t="n"/>
      <c r="C120" s="23" t="n"/>
      <c r="D120" s="17" t="str">
        <f>IF(C120="","",IFERROR(INDEX(Machines!$A$2:$A$201,MATCH(C120,Machines!$B$2:$B$201,0)),"Not in Machines"))</f>
        <v/>
      </c>
      <c r="E120" s="23" t="n"/>
      <c r="F120" s="23" t="n"/>
      <c r="G120" s="24" t="n"/>
      <c r="H120" s="23" t="n"/>
      <c r="I120" s="22" t="n"/>
    </row>
    <row r="121">
      <c r="A121" s="23" t="n"/>
      <c r="B121" s="22" t="n"/>
      <c r="C121" s="23" t="n"/>
      <c r="D121" s="17" t="str">
        <f>IF(C121="","",IFERROR(INDEX(Machines!$A$2:$A$201,MATCH(C121,Machines!$B$2:$B$201,0)),"Not in Machines"))</f>
        <v/>
      </c>
      <c r="E121" s="23" t="n"/>
      <c r="F121" s="23" t="n"/>
      <c r="G121" s="24" t="n"/>
      <c r="H121" s="23" t="n"/>
      <c r="I121" s="22" t="n"/>
    </row>
    <row r="122">
      <c r="A122" s="23" t="n"/>
      <c r="B122" s="22" t="n"/>
      <c r="C122" s="23" t="n"/>
      <c r="D122" s="17" t="str">
        <f>IF(C122="","",IFERROR(INDEX(Machines!$A$2:$A$201,MATCH(C122,Machines!$B$2:$B$201,0)),"Not in Machines"))</f>
        <v/>
      </c>
      <c r="E122" s="23" t="n"/>
      <c r="F122" s="23" t="n"/>
      <c r="G122" s="24" t="n"/>
      <c r="H122" s="23" t="n"/>
      <c r="I122" s="22" t="n"/>
    </row>
    <row r="123">
      <c r="A123" s="23" t="n"/>
      <c r="B123" s="22" t="n"/>
      <c r="C123" s="23" t="n"/>
      <c r="D123" s="17" t="str">
        <f>IF(C123="","",IFERROR(INDEX(Machines!$A$2:$A$201,MATCH(C123,Machines!$B$2:$B$201,0)),"Not in Machines"))</f>
        <v/>
      </c>
      <c r="E123" s="23" t="n"/>
      <c r="F123" s="23" t="n"/>
      <c r="G123" s="24" t="n"/>
      <c r="H123" s="23" t="n"/>
      <c r="I123" s="22" t="n"/>
    </row>
    <row r="124">
      <c r="A124" s="23" t="n"/>
      <c r="B124" s="22" t="n"/>
      <c r="C124" s="23" t="n"/>
      <c r="D124" s="17" t="str">
        <f>IF(C124="","",IFERROR(INDEX(Machines!$A$2:$A$201,MATCH(C124,Machines!$B$2:$B$201,0)),"Not in Machines"))</f>
        <v/>
      </c>
      <c r="E124" s="23" t="n"/>
      <c r="F124" s="23" t="n"/>
      <c r="G124" s="24" t="n"/>
      <c r="H124" s="23" t="n"/>
      <c r="I124" s="22" t="n"/>
    </row>
    <row r="125">
      <c r="A125" s="23" t="n"/>
      <c r="B125" s="22" t="n"/>
      <c r="C125" s="23" t="n"/>
      <c r="D125" s="17" t="str">
        <f>IF(C125="","",IFERROR(INDEX(Machines!$A$2:$A$201,MATCH(C125,Machines!$B$2:$B$201,0)),"Not in Machines"))</f>
        <v/>
      </c>
      <c r="E125" s="23" t="n"/>
      <c r="F125" s="23" t="n"/>
      <c r="G125" s="24" t="n"/>
      <c r="H125" s="23" t="n"/>
      <c r="I125" s="22" t="n"/>
    </row>
    <row r="126">
      <c r="A126" s="23" t="n"/>
      <c r="B126" s="22" t="n"/>
      <c r="C126" s="23" t="n"/>
      <c r="D126" s="17" t="str">
        <f>IF(C126="","",IFERROR(INDEX(Machines!$A$2:$A$201,MATCH(C126,Machines!$B$2:$B$201,0)),"Not in Machines"))</f>
        <v/>
      </c>
      <c r="E126" s="23" t="n"/>
      <c r="F126" s="23" t="n"/>
      <c r="G126" s="24" t="n"/>
      <c r="H126" s="23" t="n"/>
      <c r="I126" s="22" t="n"/>
    </row>
    <row r="127">
      <c r="A127" s="23" t="n"/>
      <c r="B127" s="22" t="n"/>
      <c r="C127" s="23" t="n"/>
      <c r="D127" s="17" t="str">
        <f>IF(C127="","",IFERROR(INDEX(Machines!$A$2:$A$201,MATCH(C127,Machines!$B$2:$B$201,0)),"Not in Machines"))</f>
        <v/>
      </c>
      <c r="E127" s="23" t="n"/>
      <c r="F127" s="23" t="n"/>
      <c r="G127" s="24" t="n"/>
      <c r="H127" s="23" t="n"/>
      <c r="I127" s="22" t="n"/>
    </row>
    <row r="128">
      <c r="A128" s="23" t="n"/>
      <c r="B128" s="22" t="n"/>
      <c r="C128" s="23" t="n"/>
      <c r="D128" s="17" t="str">
        <f>IF(C128="","",IFERROR(INDEX(Machines!$A$2:$A$201,MATCH(C128,Machines!$B$2:$B$201,0)),"Not in Machines"))</f>
        <v/>
      </c>
      <c r="E128" s="23" t="n"/>
      <c r="F128" s="23" t="n"/>
      <c r="G128" s="24" t="n"/>
      <c r="H128" s="23" t="n"/>
      <c r="I128" s="22" t="n"/>
    </row>
    <row r="129">
      <c r="A129" s="23" t="n"/>
      <c r="B129" s="22" t="n"/>
      <c r="C129" s="23" t="n"/>
      <c r="D129" s="17" t="str">
        <f>IF(C129="","",IFERROR(INDEX(Machines!$A$2:$A$201,MATCH(C129,Machines!$B$2:$B$201,0)),"Not in Machines"))</f>
        <v/>
      </c>
      <c r="E129" s="23" t="n"/>
      <c r="F129" s="23" t="n"/>
      <c r="G129" s="24" t="n"/>
      <c r="H129" s="23" t="n"/>
      <c r="I129" s="22" t="n"/>
    </row>
    <row r="130">
      <c r="A130" s="23" t="n"/>
      <c r="B130" s="22" t="n"/>
      <c r="C130" s="23" t="n"/>
      <c r="D130" s="17" t="str">
        <f>IF(C130="","",IFERROR(INDEX(Machines!$A$2:$A$201,MATCH(C130,Machines!$B$2:$B$201,0)),"Not in Machines"))</f>
        <v/>
      </c>
      <c r="E130" s="23" t="n"/>
      <c r="F130" s="23" t="n"/>
      <c r="G130" s="24" t="n"/>
      <c r="H130" s="23" t="n"/>
      <c r="I130" s="22" t="n"/>
    </row>
    <row r="131">
      <c r="A131" s="23" t="n"/>
      <c r="B131" s="22" t="n"/>
      <c r="C131" s="23" t="n"/>
      <c r="D131" s="17" t="str">
        <f>IF(C131="","",IFERROR(INDEX(Machines!$A$2:$A$201,MATCH(C131,Machines!$B$2:$B$201,0)),"Not in Machines"))</f>
        <v/>
      </c>
      <c r="E131" s="23" t="n"/>
      <c r="F131" s="23" t="n"/>
      <c r="G131" s="24" t="n"/>
      <c r="H131" s="23" t="n"/>
      <c r="I131" s="22" t="n"/>
    </row>
    <row r="132">
      <c r="A132" s="23" t="n"/>
      <c r="B132" s="22" t="n"/>
      <c r="C132" s="23" t="n"/>
      <c r="D132" s="17" t="str">
        <f>IF(C132="","",IFERROR(INDEX(Machines!$A$2:$A$201,MATCH(C132,Machines!$B$2:$B$201,0)),"Not in Machines"))</f>
        <v/>
      </c>
      <c r="E132" s="23" t="n"/>
      <c r="F132" s="23" t="n"/>
      <c r="G132" s="24" t="n"/>
      <c r="H132" s="23" t="n"/>
      <c r="I132" s="22" t="n"/>
    </row>
    <row r="133">
      <c r="A133" s="23" t="n"/>
      <c r="B133" s="22" t="n"/>
      <c r="C133" s="23" t="n"/>
      <c r="D133" s="17" t="str">
        <f>IF(C133="","",IFERROR(INDEX(Machines!$A$2:$A$201,MATCH(C133,Machines!$B$2:$B$201,0)),"Not in Machines"))</f>
        <v/>
      </c>
      <c r="E133" s="23" t="n"/>
      <c r="F133" s="23" t="n"/>
      <c r="G133" s="24" t="n"/>
      <c r="H133" s="23" t="n"/>
      <c r="I133" s="22" t="n"/>
    </row>
    <row r="134">
      <c r="A134" s="23" t="n"/>
      <c r="B134" s="22" t="n"/>
      <c r="C134" s="23" t="n"/>
      <c r="D134" s="17" t="str">
        <f>IF(C134="","",IFERROR(INDEX(Machines!$A$2:$A$201,MATCH(C134,Machines!$B$2:$B$201,0)),"Not in Machines"))</f>
        <v/>
      </c>
      <c r="E134" s="23" t="n"/>
      <c r="F134" s="23" t="n"/>
      <c r="G134" s="24" t="n"/>
      <c r="H134" s="23" t="n"/>
      <c r="I134" s="22" t="n"/>
    </row>
    <row r="135">
      <c r="A135" s="23" t="n"/>
      <c r="B135" s="22" t="n"/>
      <c r="C135" s="23" t="n"/>
      <c r="D135" s="17" t="str">
        <f>IF(C135="","",IFERROR(INDEX(Machines!$A$2:$A$201,MATCH(C135,Machines!$B$2:$B$201,0)),"Not in Machines"))</f>
        <v/>
      </c>
      <c r="E135" s="23" t="n"/>
      <c r="F135" s="23" t="n"/>
      <c r="G135" s="24" t="n"/>
      <c r="H135" s="23" t="n"/>
      <c r="I135" s="22" t="n"/>
    </row>
    <row r="136">
      <c r="A136" s="23" t="n"/>
      <c r="B136" s="22" t="n"/>
      <c r="C136" s="23" t="n"/>
      <c r="D136" s="17" t="str">
        <f>IF(C136="","",IFERROR(INDEX(Machines!$A$2:$A$201,MATCH(C136,Machines!$B$2:$B$201,0)),"Not in Machines"))</f>
        <v/>
      </c>
      <c r="E136" s="23" t="n"/>
      <c r="F136" s="23" t="n"/>
      <c r="G136" s="24" t="n"/>
      <c r="H136" s="23" t="n"/>
      <c r="I136" s="22" t="n"/>
    </row>
    <row r="137">
      <c r="A137" s="23" t="n"/>
      <c r="B137" s="22" t="n"/>
      <c r="C137" s="23" t="n"/>
      <c r="D137" s="17" t="str">
        <f>IF(C137="","",IFERROR(INDEX(Machines!$A$2:$A$201,MATCH(C137,Machines!$B$2:$B$201,0)),"Not in Machines"))</f>
        <v/>
      </c>
      <c r="E137" s="23" t="n"/>
      <c r="F137" s="23" t="n"/>
      <c r="G137" s="24" t="n"/>
      <c r="H137" s="23" t="n"/>
      <c r="I137" s="22" t="n"/>
    </row>
    <row r="138">
      <c r="A138" s="23" t="n"/>
      <c r="B138" s="22" t="n"/>
      <c r="C138" s="23" t="n"/>
      <c r="D138" s="17" t="str">
        <f>IF(C138="","",IFERROR(INDEX(Machines!$A$2:$A$201,MATCH(C138,Machines!$B$2:$B$201,0)),"Not in Machines"))</f>
        <v/>
      </c>
      <c r="E138" s="23" t="n"/>
      <c r="F138" s="23" t="n"/>
      <c r="G138" s="24" t="n"/>
      <c r="H138" s="23" t="n"/>
      <c r="I138" s="22" t="n"/>
    </row>
    <row r="139">
      <c r="A139" s="23" t="n"/>
      <c r="B139" s="22" t="n"/>
      <c r="C139" s="23" t="n"/>
      <c r="D139" s="17" t="str">
        <f>IF(C139="","",IFERROR(INDEX(Machines!$A$2:$A$201,MATCH(C139,Machines!$B$2:$B$201,0)),"Not in Machines"))</f>
        <v/>
      </c>
      <c r="E139" s="23" t="n"/>
      <c r="F139" s="23" t="n"/>
      <c r="G139" s="24" t="n"/>
      <c r="H139" s="23" t="n"/>
      <c r="I139" s="22" t="n"/>
    </row>
    <row r="140">
      <c r="A140" s="23" t="n"/>
      <c r="B140" s="22" t="n"/>
      <c r="C140" s="23" t="n"/>
      <c r="D140" s="17" t="str">
        <f>IF(C140="","",IFERROR(INDEX(Machines!$A$2:$A$201,MATCH(C140,Machines!$B$2:$B$201,0)),"Not in Machines"))</f>
        <v/>
      </c>
      <c r="E140" s="23" t="n"/>
      <c r="F140" s="23" t="n"/>
      <c r="G140" s="24" t="n"/>
      <c r="H140" s="23" t="n"/>
      <c r="I140" s="22" t="n"/>
    </row>
    <row r="141">
      <c r="A141" s="23" t="n"/>
      <c r="B141" s="22" t="n"/>
      <c r="C141" s="23" t="n"/>
      <c r="D141" s="17" t="str">
        <f>IF(C141="","",IFERROR(INDEX(Machines!$A$2:$A$201,MATCH(C141,Machines!$B$2:$B$201,0)),"Not in Machines"))</f>
        <v/>
      </c>
      <c r="E141" s="23" t="n"/>
      <c r="F141" s="23" t="n"/>
      <c r="G141" s="24" t="n"/>
      <c r="H141" s="23" t="n"/>
      <c r="I141" s="22" t="n"/>
    </row>
    <row r="142">
      <c r="A142" s="23" t="n"/>
      <c r="B142" s="22" t="n"/>
      <c r="C142" s="23" t="n"/>
      <c r="D142" s="17" t="str">
        <f>IF(C142="","",IFERROR(INDEX(Machines!$A$2:$A$201,MATCH(C142,Machines!$B$2:$B$201,0)),"Not in Machines"))</f>
        <v/>
      </c>
      <c r="E142" s="23" t="n"/>
      <c r="F142" s="23" t="n"/>
      <c r="G142" s="24" t="n"/>
      <c r="H142" s="23" t="n"/>
      <c r="I142" s="22" t="n"/>
    </row>
    <row r="143">
      <c r="A143" s="23" t="n"/>
      <c r="B143" s="22" t="n"/>
      <c r="C143" s="23" t="n"/>
      <c r="D143" s="17" t="str">
        <f>IF(C143="","",IFERROR(INDEX(Machines!$A$2:$A$201,MATCH(C143,Machines!$B$2:$B$201,0)),"Not in Machines"))</f>
        <v/>
      </c>
      <c r="E143" s="23" t="n"/>
      <c r="F143" s="23" t="n"/>
      <c r="G143" s="24" t="n"/>
      <c r="H143" s="23" t="n"/>
      <c r="I143" s="22" t="n"/>
    </row>
    <row r="144">
      <c r="A144" s="23" t="n"/>
      <c r="B144" s="22" t="n"/>
      <c r="C144" s="23" t="n"/>
      <c r="D144" s="17" t="str">
        <f>IF(C144="","",IFERROR(INDEX(Machines!$A$2:$A$201,MATCH(C144,Machines!$B$2:$B$201,0)),"Not in Machines"))</f>
        <v/>
      </c>
      <c r="E144" s="23" t="n"/>
      <c r="F144" s="23" t="n"/>
      <c r="G144" s="24" t="n"/>
      <c r="H144" s="23" t="n"/>
      <c r="I144" s="22" t="n"/>
    </row>
    <row r="145">
      <c r="A145" s="23" t="n"/>
      <c r="B145" s="22" t="n"/>
      <c r="C145" s="23" t="n"/>
      <c r="D145" s="17" t="str">
        <f>IF(C145="","",IFERROR(INDEX(Machines!$A$2:$A$201,MATCH(C145,Machines!$B$2:$B$201,0)),"Not in Machines"))</f>
        <v/>
      </c>
      <c r="E145" s="23" t="n"/>
      <c r="F145" s="23" t="n"/>
      <c r="G145" s="24" t="n"/>
      <c r="H145" s="23" t="n"/>
      <c r="I145" s="22" t="n"/>
    </row>
    <row r="146">
      <c r="A146" s="23" t="n"/>
      <c r="B146" s="22" t="n"/>
      <c r="C146" s="23" t="n"/>
      <c r="D146" s="17" t="str">
        <f>IF(C146="","",IFERROR(INDEX(Machines!$A$2:$A$201,MATCH(C146,Machines!$B$2:$B$201,0)),"Not in Machines"))</f>
        <v/>
      </c>
      <c r="E146" s="23" t="n"/>
      <c r="F146" s="23" t="n"/>
      <c r="G146" s="24" t="n"/>
      <c r="H146" s="23" t="n"/>
      <c r="I146" s="22" t="n"/>
    </row>
    <row r="147">
      <c r="A147" s="23" t="n"/>
      <c r="B147" s="22" t="n"/>
      <c r="C147" s="23" t="n"/>
      <c r="D147" s="17" t="str">
        <f>IF(C147="","",IFERROR(INDEX(Machines!$A$2:$A$201,MATCH(C147,Machines!$B$2:$B$201,0)),"Not in Machines"))</f>
        <v/>
      </c>
      <c r="E147" s="23" t="n"/>
      <c r="F147" s="23" t="n"/>
      <c r="G147" s="24" t="n"/>
      <c r="H147" s="23" t="n"/>
      <c r="I147" s="22" t="n"/>
    </row>
    <row r="148">
      <c r="A148" s="23" t="n"/>
      <c r="B148" s="22" t="n"/>
      <c r="C148" s="23" t="n"/>
      <c r="D148" s="17" t="str">
        <f>IF(C148="","",IFERROR(INDEX(Machines!$A$2:$A$201,MATCH(C148,Machines!$B$2:$B$201,0)),"Not in Machines"))</f>
        <v/>
      </c>
      <c r="E148" s="23" t="n"/>
      <c r="F148" s="23" t="n"/>
      <c r="G148" s="24" t="n"/>
      <c r="H148" s="23" t="n"/>
      <c r="I148" s="22" t="n"/>
    </row>
    <row r="149">
      <c r="A149" s="23" t="n"/>
      <c r="B149" s="22" t="n"/>
      <c r="C149" s="23" t="n"/>
      <c r="D149" s="17" t="str">
        <f>IF(C149="","",IFERROR(INDEX(Machines!$A$2:$A$201,MATCH(C149,Machines!$B$2:$B$201,0)),"Not in Machines"))</f>
        <v/>
      </c>
      <c r="E149" s="23" t="n"/>
      <c r="F149" s="23" t="n"/>
      <c r="G149" s="24" t="n"/>
      <c r="H149" s="23" t="n"/>
      <c r="I149" s="22" t="n"/>
    </row>
    <row r="150">
      <c r="A150" s="23" t="n"/>
      <c r="B150" s="22" t="n"/>
      <c r="C150" s="23" t="n"/>
      <c r="D150" s="17" t="str">
        <f>IF(C150="","",IFERROR(INDEX(Machines!$A$2:$A$201,MATCH(C150,Machines!$B$2:$B$201,0)),"Not in Machines"))</f>
        <v/>
      </c>
      <c r="E150" s="23" t="n"/>
      <c r="F150" s="23" t="n"/>
      <c r="G150" s="24" t="n"/>
      <c r="H150" s="23" t="n"/>
      <c r="I150" s="22" t="n"/>
    </row>
    <row r="151">
      <c r="A151" s="23" t="n"/>
      <c r="B151" s="22" t="n"/>
      <c r="C151" s="23" t="n"/>
      <c r="D151" s="17" t="str">
        <f>IF(C151="","",IFERROR(INDEX(Machines!$A$2:$A$201,MATCH(C151,Machines!$B$2:$B$201,0)),"Not in Machines"))</f>
        <v/>
      </c>
      <c r="E151" s="23" t="n"/>
      <c r="F151" s="23" t="n"/>
      <c r="G151" s="24" t="n"/>
      <c r="H151" s="23" t="n"/>
      <c r="I151" s="22" t="n"/>
    </row>
    <row r="152">
      <c r="A152" s="23" t="n"/>
      <c r="B152" s="22" t="n"/>
      <c r="C152" s="23" t="n"/>
      <c r="D152" s="17" t="str">
        <f>IF(C152="","",IFERROR(INDEX(Machines!$A$2:$A$201,MATCH(C152,Machines!$B$2:$B$201,0)),"Not in Machines"))</f>
        <v/>
      </c>
      <c r="E152" s="23" t="n"/>
      <c r="F152" s="23" t="n"/>
      <c r="G152" s="24" t="n"/>
      <c r="H152" s="23" t="n"/>
      <c r="I152" s="22" t="n"/>
    </row>
    <row r="153">
      <c r="A153" s="23" t="n"/>
      <c r="B153" s="22" t="n"/>
      <c r="C153" s="23" t="n"/>
      <c r="D153" s="17" t="str">
        <f>IF(C153="","",IFERROR(INDEX(Machines!$A$2:$A$201,MATCH(C153,Machines!$B$2:$B$201,0)),"Not in Machines"))</f>
        <v/>
      </c>
      <c r="E153" s="23" t="n"/>
      <c r="F153" s="23" t="n"/>
      <c r="G153" s="24" t="n"/>
      <c r="H153" s="23" t="n"/>
      <c r="I153" s="22" t="n"/>
    </row>
    <row r="154">
      <c r="A154" s="23" t="n"/>
      <c r="B154" s="22" t="n"/>
      <c r="C154" s="23" t="n"/>
      <c r="D154" s="17" t="str">
        <f>IF(C154="","",IFERROR(INDEX(Machines!$A$2:$A$201,MATCH(C154,Machines!$B$2:$B$201,0)),"Not in Machines"))</f>
        <v/>
      </c>
      <c r="E154" s="23" t="n"/>
      <c r="F154" s="23" t="n"/>
      <c r="G154" s="24" t="n"/>
      <c r="H154" s="23" t="n"/>
      <c r="I154" s="22" t="n"/>
    </row>
    <row r="155">
      <c r="A155" s="23" t="n"/>
      <c r="B155" s="22" t="n"/>
      <c r="C155" s="23" t="n"/>
      <c r="D155" s="17" t="str">
        <f>IF(C155="","",IFERROR(INDEX(Machines!$A$2:$A$201,MATCH(C155,Machines!$B$2:$B$201,0)),"Not in Machines"))</f>
        <v/>
      </c>
      <c r="E155" s="23" t="n"/>
      <c r="F155" s="23" t="n"/>
      <c r="G155" s="24" t="n"/>
      <c r="H155" s="23" t="n"/>
      <c r="I155" s="22" t="n"/>
    </row>
    <row r="156">
      <c r="A156" s="23" t="n"/>
      <c r="B156" s="22" t="n"/>
      <c r="C156" s="23" t="n"/>
      <c r="D156" s="17" t="str">
        <f>IF(C156="","",IFERROR(INDEX(Machines!$A$2:$A$201,MATCH(C156,Machines!$B$2:$B$201,0)),"Not in Machines"))</f>
        <v/>
      </c>
      <c r="E156" s="23" t="n"/>
      <c r="F156" s="23" t="n"/>
      <c r="G156" s="24" t="n"/>
      <c r="H156" s="23" t="n"/>
      <c r="I156" s="22" t="n"/>
    </row>
    <row r="157">
      <c r="A157" s="23" t="n"/>
      <c r="B157" s="22" t="n"/>
      <c r="C157" s="23" t="n"/>
      <c r="D157" s="17" t="str">
        <f>IF(C157="","",IFERROR(INDEX(Machines!$A$2:$A$201,MATCH(C157,Machines!$B$2:$B$201,0)),"Not in Machines"))</f>
        <v/>
      </c>
      <c r="E157" s="23" t="n"/>
      <c r="F157" s="23" t="n"/>
      <c r="G157" s="24" t="n"/>
      <c r="H157" s="23" t="n"/>
      <c r="I157" s="22" t="n"/>
    </row>
    <row r="158">
      <c r="A158" s="23" t="n"/>
      <c r="B158" s="22" t="n"/>
      <c r="C158" s="23" t="n"/>
      <c r="D158" s="17" t="str">
        <f>IF(C158="","",IFERROR(INDEX(Machines!$A$2:$A$201,MATCH(C158,Machines!$B$2:$B$201,0)),"Not in Machines"))</f>
        <v/>
      </c>
      <c r="E158" s="23" t="n"/>
      <c r="F158" s="23" t="n"/>
      <c r="G158" s="24" t="n"/>
      <c r="H158" s="23" t="n"/>
      <c r="I158" s="22" t="n"/>
    </row>
    <row r="159">
      <c r="A159" s="23" t="n"/>
      <c r="B159" s="22" t="n"/>
      <c r="C159" s="23" t="n"/>
      <c r="D159" s="17" t="str">
        <f>IF(C159="","",IFERROR(INDEX(Machines!$A$2:$A$201,MATCH(C159,Machines!$B$2:$B$201,0)),"Not in Machines"))</f>
        <v/>
      </c>
      <c r="E159" s="23" t="n"/>
      <c r="F159" s="23" t="n"/>
      <c r="G159" s="24" t="n"/>
      <c r="H159" s="23" t="n"/>
      <c r="I159" s="22" t="n"/>
    </row>
    <row r="160">
      <c r="A160" s="23" t="n"/>
      <c r="B160" s="22" t="n"/>
      <c r="C160" s="23" t="n"/>
      <c r="D160" s="17" t="str">
        <f>IF(C160="","",IFERROR(INDEX(Machines!$A$2:$A$201,MATCH(C160,Machines!$B$2:$B$201,0)),"Not in Machines"))</f>
        <v/>
      </c>
      <c r="E160" s="23" t="n"/>
      <c r="F160" s="23" t="n"/>
      <c r="G160" s="24" t="n"/>
      <c r="H160" s="23" t="n"/>
      <c r="I160" s="22" t="n"/>
    </row>
    <row r="161">
      <c r="A161" s="23" t="n"/>
      <c r="B161" s="22" t="n"/>
      <c r="C161" s="23" t="n"/>
      <c r="D161" s="17" t="str">
        <f>IF(C161="","",IFERROR(INDEX(Machines!$A$2:$A$201,MATCH(C161,Machines!$B$2:$B$201,0)),"Not in Machines"))</f>
        <v/>
      </c>
      <c r="E161" s="23" t="n"/>
      <c r="F161" s="23" t="n"/>
      <c r="G161" s="24" t="n"/>
      <c r="H161" s="23" t="n"/>
      <c r="I161" s="22" t="n"/>
    </row>
    <row r="162">
      <c r="A162" s="23" t="n"/>
      <c r="B162" s="22" t="n"/>
      <c r="C162" s="23" t="n"/>
      <c r="D162" s="17" t="str">
        <f>IF(C162="","",IFERROR(INDEX(Machines!$A$2:$A$201,MATCH(C162,Machines!$B$2:$B$201,0)),"Not in Machines"))</f>
        <v/>
      </c>
      <c r="E162" s="23" t="n"/>
      <c r="F162" s="23" t="n"/>
      <c r="G162" s="24" t="n"/>
      <c r="H162" s="23" t="n"/>
      <c r="I162" s="22" t="n"/>
    </row>
    <row r="163">
      <c r="A163" s="23" t="n"/>
      <c r="B163" s="22" t="n"/>
      <c r="C163" s="23" t="n"/>
      <c r="D163" s="17" t="str">
        <f>IF(C163="","",IFERROR(INDEX(Machines!$A$2:$A$201,MATCH(C163,Machines!$B$2:$B$201,0)),"Not in Machines"))</f>
        <v/>
      </c>
      <c r="E163" s="23" t="n"/>
      <c r="F163" s="23" t="n"/>
      <c r="G163" s="24" t="n"/>
      <c r="H163" s="23" t="n"/>
      <c r="I163" s="22" t="n"/>
    </row>
    <row r="164">
      <c r="A164" s="23" t="n"/>
      <c r="B164" s="22" t="n"/>
      <c r="C164" s="23" t="n"/>
      <c r="D164" s="17" t="str">
        <f>IF(C164="","",IFERROR(INDEX(Machines!$A$2:$A$201,MATCH(C164,Machines!$B$2:$B$201,0)),"Not in Machines"))</f>
        <v/>
      </c>
      <c r="E164" s="23" t="n"/>
      <c r="F164" s="23" t="n"/>
      <c r="G164" s="24" t="n"/>
      <c r="H164" s="23" t="n"/>
      <c r="I164" s="22" t="n"/>
    </row>
    <row r="165">
      <c r="A165" s="23" t="n"/>
      <c r="B165" s="22" t="n"/>
      <c r="C165" s="23" t="n"/>
      <c r="D165" s="17" t="str">
        <f>IF(C165="","",IFERROR(INDEX(Machines!$A$2:$A$201,MATCH(C165,Machines!$B$2:$B$201,0)),"Not in Machines"))</f>
        <v/>
      </c>
      <c r="E165" s="23" t="n"/>
      <c r="F165" s="23" t="n"/>
      <c r="G165" s="24" t="n"/>
      <c r="H165" s="23" t="n"/>
      <c r="I165" s="22" t="n"/>
    </row>
    <row r="166">
      <c r="A166" s="23" t="n"/>
      <c r="B166" s="22" t="n"/>
      <c r="C166" s="23" t="n"/>
      <c r="D166" s="17" t="str">
        <f>IF(C166="","",IFERROR(INDEX(Machines!$A$2:$A$201,MATCH(C166,Machines!$B$2:$B$201,0)),"Not in Machines"))</f>
        <v/>
      </c>
      <c r="E166" s="23" t="n"/>
      <c r="F166" s="23" t="n"/>
      <c r="G166" s="24" t="n"/>
      <c r="H166" s="23" t="n"/>
      <c r="I166" s="22" t="n"/>
    </row>
    <row r="167">
      <c r="A167" s="23" t="n"/>
      <c r="B167" s="22" t="n"/>
      <c r="C167" s="23" t="n"/>
      <c r="D167" s="17" t="str">
        <f>IF(C167="","",IFERROR(INDEX(Machines!$A$2:$A$201,MATCH(C167,Machines!$B$2:$B$201,0)),"Not in Machines"))</f>
        <v/>
      </c>
      <c r="E167" s="23" t="n"/>
      <c r="F167" s="23" t="n"/>
      <c r="G167" s="24" t="n"/>
      <c r="H167" s="23" t="n"/>
      <c r="I167" s="22" t="n"/>
    </row>
    <row r="168">
      <c r="A168" s="23" t="n"/>
      <c r="B168" s="22" t="n"/>
      <c r="C168" s="23" t="n"/>
      <c r="D168" s="17" t="str">
        <f>IF(C168="","",IFERROR(INDEX(Machines!$A$2:$A$201,MATCH(C168,Machines!$B$2:$B$201,0)),"Not in Machines"))</f>
        <v/>
      </c>
      <c r="E168" s="23" t="n"/>
      <c r="F168" s="23" t="n"/>
      <c r="G168" s="24" t="n"/>
      <c r="H168" s="23" t="n"/>
      <c r="I168" s="22" t="n"/>
    </row>
    <row r="169">
      <c r="A169" s="23" t="n"/>
      <c r="B169" s="22" t="n"/>
      <c r="C169" s="23" t="n"/>
      <c r="D169" s="17" t="str">
        <f>IF(C169="","",IFERROR(INDEX(Machines!$A$2:$A$201,MATCH(C169,Machines!$B$2:$B$201,0)),"Not in Machines"))</f>
        <v/>
      </c>
      <c r="E169" s="23" t="n"/>
      <c r="F169" s="23" t="n"/>
      <c r="G169" s="24" t="n"/>
      <c r="H169" s="23" t="n"/>
      <c r="I169" s="22" t="n"/>
    </row>
    <row r="170">
      <c r="A170" s="23" t="n"/>
      <c r="B170" s="22" t="n"/>
      <c r="C170" s="23" t="n"/>
      <c r="D170" s="17" t="str">
        <f>IF(C170="","",IFERROR(INDEX(Machines!$A$2:$A$201,MATCH(C170,Machines!$B$2:$B$201,0)),"Not in Machines"))</f>
        <v/>
      </c>
      <c r="E170" s="23" t="n"/>
      <c r="F170" s="23" t="n"/>
      <c r="G170" s="24" t="n"/>
      <c r="H170" s="23" t="n"/>
      <c r="I170" s="22" t="n"/>
    </row>
    <row r="171">
      <c r="A171" s="23" t="n"/>
      <c r="B171" s="22" t="n"/>
      <c r="C171" s="23" t="n"/>
      <c r="D171" s="17" t="str">
        <f>IF(C171="","",IFERROR(INDEX(Machines!$A$2:$A$201,MATCH(C171,Machines!$B$2:$B$201,0)),"Not in Machines"))</f>
        <v/>
      </c>
      <c r="E171" s="23" t="n"/>
      <c r="F171" s="23" t="n"/>
      <c r="G171" s="24" t="n"/>
      <c r="H171" s="23" t="n"/>
      <c r="I171" s="22" t="n"/>
    </row>
    <row r="172">
      <c r="A172" s="23" t="n"/>
      <c r="B172" s="22" t="n"/>
      <c r="C172" s="23" t="n"/>
      <c r="D172" s="17" t="str">
        <f>IF(C172="","",IFERROR(INDEX(Machines!$A$2:$A$201,MATCH(C172,Machines!$B$2:$B$201,0)),"Not in Machines"))</f>
        <v/>
      </c>
      <c r="E172" s="23" t="n"/>
      <c r="F172" s="23" t="n"/>
      <c r="G172" s="24" t="n"/>
      <c r="H172" s="23" t="n"/>
      <c r="I172" s="22" t="n"/>
    </row>
    <row r="173">
      <c r="A173" s="23" t="n"/>
      <c r="B173" s="22" t="n"/>
      <c r="C173" s="23" t="n"/>
      <c r="D173" s="17" t="str">
        <f>IF(C173="","",IFERROR(INDEX(Machines!$A$2:$A$201,MATCH(C173,Machines!$B$2:$B$201,0)),"Not in Machines"))</f>
        <v/>
      </c>
      <c r="E173" s="23" t="n"/>
      <c r="F173" s="23" t="n"/>
      <c r="G173" s="24" t="n"/>
      <c r="H173" s="23" t="n"/>
      <c r="I173" s="22" t="n"/>
    </row>
    <row r="174">
      <c r="A174" s="23" t="n"/>
      <c r="B174" s="22" t="n"/>
      <c r="C174" s="23" t="n"/>
      <c r="D174" s="17" t="str">
        <f>IF(C174="","",IFERROR(INDEX(Machines!$A$2:$A$201,MATCH(C174,Machines!$B$2:$B$201,0)),"Not in Machines"))</f>
        <v/>
      </c>
      <c r="E174" s="23" t="n"/>
      <c r="F174" s="23" t="n"/>
      <c r="G174" s="24" t="n"/>
      <c r="H174" s="23" t="n"/>
      <c r="I174" s="22" t="n"/>
    </row>
    <row r="175">
      <c r="A175" s="23" t="n"/>
      <c r="B175" s="22" t="n"/>
      <c r="C175" s="23" t="n"/>
      <c r="D175" s="17" t="str">
        <f>IF(C175="","",IFERROR(INDEX(Machines!$A$2:$A$201,MATCH(C175,Machines!$B$2:$B$201,0)),"Not in Machines"))</f>
        <v/>
      </c>
      <c r="E175" s="23" t="n"/>
      <c r="F175" s="23" t="n"/>
      <c r="G175" s="24" t="n"/>
      <c r="H175" s="23" t="n"/>
      <c r="I175" s="22" t="n"/>
    </row>
    <row r="176">
      <c r="A176" s="23" t="n"/>
      <c r="B176" s="22" t="n"/>
      <c r="C176" s="23" t="n"/>
      <c r="D176" s="17" t="str">
        <f>IF(C176="","",IFERROR(INDEX(Machines!$A$2:$A$201,MATCH(C176,Machines!$B$2:$B$201,0)),"Not in Machines"))</f>
        <v/>
      </c>
      <c r="E176" s="23" t="n"/>
      <c r="F176" s="23" t="n"/>
      <c r="G176" s="24" t="n"/>
      <c r="H176" s="23" t="n"/>
      <c r="I176" s="22" t="n"/>
    </row>
    <row r="177">
      <c r="A177" s="23" t="n"/>
      <c r="B177" s="22" t="n"/>
      <c r="C177" s="23" t="n"/>
      <c r="D177" s="17" t="str">
        <f>IF(C177="","",IFERROR(INDEX(Machines!$A$2:$A$201,MATCH(C177,Machines!$B$2:$B$201,0)),"Not in Machines"))</f>
        <v/>
      </c>
      <c r="E177" s="23" t="n"/>
      <c r="F177" s="23" t="n"/>
      <c r="G177" s="24" t="n"/>
      <c r="H177" s="23" t="n"/>
      <c r="I177" s="22" t="n"/>
    </row>
    <row r="178">
      <c r="A178" s="23" t="n"/>
      <c r="B178" s="22" t="n"/>
      <c r="C178" s="23" t="n"/>
      <c r="D178" s="17" t="str">
        <f>IF(C178="","",IFERROR(INDEX(Machines!$A$2:$A$201,MATCH(C178,Machines!$B$2:$B$201,0)),"Not in Machines"))</f>
        <v/>
      </c>
      <c r="E178" s="23" t="n"/>
      <c r="F178" s="23" t="n"/>
      <c r="G178" s="24" t="n"/>
      <c r="H178" s="23" t="n"/>
      <c r="I178" s="22" t="n"/>
    </row>
    <row r="179">
      <c r="A179" s="23" t="n"/>
      <c r="B179" s="22" t="n"/>
      <c r="C179" s="23" t="n"/>
      <c r="D179" s="17" t="str">
        <f>IF(C179="","",IFERROR(INDEX(Machines!$A$2:$A$201,MATCH(C179,Machines!$B$2:$B$201,0)),"Not in Machines"))</f>
        <v/>
      </c>
      <c r="E179" s="23" t="n"/>
      <c r="F179" s="23" t="n"/>
      <c r="G179" s="24" t="n"/>
      <c r="H179" s="23" t="n"/>
      <c r="I179" s="22" t="n"/>
    </row>
    <row r="180">
      <c r="A180" s="23" t="n"/>
      <c r="B180" s="22" t="n"/>
      <c r="C180" s="23" t="n"/>
      <c r="D180" s="17" t="str">
        <f>IF(C180="","",IFERROR(INDEX(Machines!$A$2:$A$201,MATCH(C180,Machines!$B$2:$B$201,0)),"Not in Machines"))</f>
        <v/>
      </c>
      <c r="E180" s="23" t="n"/>
      <c r="F180" s="23" t="n"/>
      <c r="G180" s="24" t="n"/>
      <c r="H180" s="23" t="n"/>
      <c r="I180" s="22" t="n"/>
    </row>
    <row r="181">
      <c r="A181" s="23" t="n"/>
      <c r="B181" s="22" t="n"/>
      <c r="C181" s="23" t="n"/>
      <c r="D181" s="17" t="str">
        <f>IF(C181="","",IFERROR(INDEX(Machines!$A$2:$A$201,MATCH(C181,Machines!$B$2:$B$201,0)),"Not in Machines"))</f>
        <v/>
      </c>
      <c r="E181" s="23" t="n"/>
      <c r="F181" s="23" t="n"/>
      <c r="G181" s="24" t="n"/>
      <c r="H181" s="23" t="n"/>
      <c r="I181" s="22" t="n"/>
    </row>
    <row r="182">
      <c r="A182" s="23" t="n"/>
      <c r="B182" s="22" t="n"/>
      <c r="C182" s="23" t="n"/>
      <c r="D182" s="17" t="str">
        <f>IF(C182="","",IFERROR(INDEX(Machines!$A$2:$A$201,MATCH(C182,Machines!$B$2:$B$201,0)),"Not in Machines"))</f>
        <v/>
      </c>
      <c r="E182" s="23" t="n"/>
      <c r="F182" s="23" t="n"/>
      <c r="G182" s="24" t="n"/>
      <c r="H182" s="23" t="n"/>
      <c r="I182" s="22" t="n"/>
    </row>
    <row r="183">
      <c r="A183" s="23" t="n"/>
      <c r="B183" s="22" t="n"/>
      <c r="C183" s="23" t="n"/>
      <c r="D183" s="17" t="str">
        <f>IF(C183="","",IFERROR(INDEX(Machines!$A$2:$A$201,MATCH(C183,Machines!$B$2:$B$201,0)),"Not in Machines"))</f>
        <v/>
      </c>
      <c r="E183" s="23" t="n"/>
      <c r="F183" s="23" t="n"/>
      <c r="G183" s="24" t="n"/>
      <c r="H183" s="23" t="n"/>
      <c r="I183" s="22" t="n"/>
    </row>
    <row r="184">
      <c r="A184" s="23" t="n"/>
      <c r="B184" s="22" t="n"/>
      <c r="C184" s="23" t="n"/>
      <c r="D184" s="17" t="str">
        <f>IF(C184="","",IFERROR(INDEX(Machines!$A$2:$A$201,MATCH(C184,Machines!$B$2:$B$201,0)),"Not in Machines"))</f>
        <v/>
      </c>
      <c r="E184" s="23" t="n"/>
      <c r="F184" s="23" t="n"/>
      <c r="G184" s="24" t="n"/>
      <c r="H184" s="23" t="n"/>
      <c r="I184" s="22" t="n"/>
    </row>
    <row r="185">
      <c r="A185" s="23" t="n"/>
      <c r="B185" s="22" t="n"/>
      <c r="C185" s="23" t="n"/>
      <c r="D185" s="17" t="str">
        <f>IF(C185="","",IFERROR(INDEX(Machines!$A$2:$A$201,MATCH(C185,Machines!$B$2:$B$201,0)),"Not in Machines"))</f>
        <v/>
      </c>
      <c r="E185" s="23" t="n"/>
      <c r="F185" s="23" t="n"/>
      <c r="G185" s="24" t="n"/>
      <c r="H185" s="23" t="n"/>
      <c r="I185" s="22" t="n"/>
    </row>
    <row r="186">
      <c r="A186" s="23" t="n"/>
      <c r="B186" s="22" t="n"/>
      <c r="C186" s="23" t="n"/>
      <c r="D186" s="17" t="str">
        <f>IF(C186="","",IFERROR(INDEX(Machines!$A$2:$A$201,MATCH(C186,Machines!$B$2:$B$201,0)),"Not in Machines"))</f>
        <v/>
      </c>
      <c r="E186" s="23" t="n"/>
      <c r="F186" s="23" t="n"/>
      <c r="G186" s="24" t="n"/>
      <c r="H186" s="23" t="n"/>
      <c r="I186" s="22" t="n"/>
    </row>
    <row r="187">
      <c r="A187" s="23" t="n"/>
      <c r="B187" s="22" t="n"/>
      <c r="C187" s="23" t="n"/>
      <c r="D187" s="17" t="str">
        <f>IF(C187="","",IFERROR(INDEX(Machines!$A$2:$A$201,MATCH(C187,Machines!$B$2:$B$201,0)),"Not in Machines"))</f>
        <v/>
      </c>
      <c r="E187" s="23" t="n"/>
      <c r="F187" s="23" t="n"/>
      <c r="G187" s="24" t="n"/>
      <c r="H187" s="23" t="n"/>
      <c r="I187" s="22" t="n"/>
    </row>
    <row r="188">
      <c r="A188" s="23" t="n"/>
      <c r="B188" s="22" t="n"/>
      <c r="C188" s="23" t="n"/>
      <c r="D188" s="17" t="str">
        <f>IF(C188="","",IFERROR(INDEX(Machines!$A$2:$A$201,MATCH(C188,Machines!$B$2:$B$201,0)),"Not in Machines"))</f>
        <v/>
      </c>
      <c r="E188" s="23" t="n"/>
      <c r="F188" s="23" t="n"/>
      <c r="G188" s="24" t="n"/>
      <c r="H188" s="23" t="n"/>
      <c r="I188" s="22" t="n"/>
    </row>
    <row r="189">
      <c r="A189" s="23" t="n"/>
      <c r="B189" s="22" t="n"/>
      <c r="C189" s="23" t="n"/>
      <c r="D189" s="17" t="str">
        <f>IF(C189="","",IFERROR(INDEX(Machines!$A$2:$A$201,MATCH(C189,Machines!$B$2:$B$201,0)),"Not in Machines"))</f>
        <v/>
      </c>
      <c r="E189" s="23" t="n"/>
      <c r="F189" s="23" t="n"/>
      <c r="G189" s="24" t="n"/>
      <c r="H189" s="23" t="n"/>
      <c r="I189" s="22" t="n"/>
    </row>
    <row r="190">
      <c r="A190" s="23" t="n"/>
      <c r="B190" s="22" t="n"/>
      <c r="C190" s="23" t="n"/>
      <c r="D190" s="17" t="str">
        <f>IF(C190="","",IFERROR(INDEX(Machines!$A$2:$A$201,MATCH(C190,Machines!$B$2:$B$201,0)),"Not in Machines"))</f>
        <v/>
      </c>
      <c r="E190" s="23" t="n"/>
      <c r="F190" s="23" t="n"/>
      <c r="G190" s="24" t="n"/>
      <c r="H190" s="23" t="n"/>
      <c r="I190" s="22" t="n"/>
    </row>
    <row r="191">
      <c r="A191" s="23" t="n"/>
      <c r="B191" s="22" t="n"/>
      <c r="C191" s="23" t="n"/>
      <c r="D191" s="17" t="str">
        <f>IF(C191="","",IFERROR(INDEX(Machines!$A$2:$A$201,MATCH(C191,Machines!$B$2:$B$201,0)),"Not in Machines"))</f>
        <v/>
      </c>
      <c r="E191" s="23" t="n"/>
      <c r="F191" s="23" t="n"/>
      <c r="G191" s="24" t="n"/>
      <c r="H191" s="23" t="n"/>
      <c r="I191" s="22" t="n"/>
    </row>
    <row r="192">
      <c r="A192" s="23" t="n"/>
      <c r="B192" s="22" t="n"/>
      <c r="C192" s="23" t="n"/>
      <c r="D192" s="17" t="str">
        <f>IF(C192="","",IFERROR(INDEX(Machines!$A$2:$A$201,MATCH(C192,Machines!$B$2:$B$201,0)),"Not in Machines"))</f>
        <v/>
      </c>
      <c r="E192" s="23" t="n"/>
      <c r="F192" s="23" t="n"/>
      <c r="G192" s="24" t="n"/>
      <c r="H192" s="23" t="n"/>
      <c r="I192" s="22" t="n"/>
    </row>
    <row r="193">
      <c r="A193" s="23" t="n"/>
      <c r="B193" s="22" t="n"/>
      <c r="C193" s="23" t="n"/>
      <c r="D193" s="17" t="str">
        <f>IF(C193="","",IFERROR(INDEX(Machines!$A$2:$A$201,MATCH(C193,Machines!$B$2:$B$201,0)),"Not in Machines"))</f>
        <v/>
      </c>
      <c r="E193" s="23" t="n"/>
      <c r="F193" s="23" t="n"/>
      <c r="G193" s="24" t="n"/>
      <c r="H193" s="23" t="n"/>
      <c r="I193" s="22" t="n"/>
    </row>
    <row r="194">
      <c r="A194" s="23" t="n"/>
      <c r="B194" s="22" t="n"/>
      <c r="C194" s="23" t="n"/>
      <c r="D194" s="17" t="str">
        <f>IF(C194="","",IFERROR(INDEX(Machines!$A$2:$A$201,MATCH(C194,Machines!$B$2:$B$201,0)),"Not in Machines"))</f>
        <v/>
      </c>
      <c r="E194" s="23" t="n"/>
      <c r="F194" s="23" t="n"/>
      <c r="G194" s="24" t="n"/>
      <c r="H194" s="23" t="n"/>
      <c r="I194" s="22" t="n"/>
    </row>
    <row r="195">
      <c r="A195" s="23" t="n"/>
      <c r="B195" s="22" t="n"/>
      <c r="C195" s="23" t="n"/>
      <c r="D195" s="17" t="str">
        <f>IF(C195="","",IFERROR(INDEX(Machines!$A$2:$A$201,MATCH(C195,Machines!$B$2:$B$201,0)),"Not in Machines"))</f>
        <v/>
      </c>
      <c r="E195" s="23" t="n"/>
      <c r="F195" s="23" t="n"/>
      <c r="G195" s="24" t="n"/>
      <c r="H195" s="23" t="n"/>
      <c r="I195" s="22" t="n"/>
    </row>
    <row r="196">
      <c r="A196" s="23" t="n"/>
      <c r="B196" s="22" t="n"/>
      <c r="C196" s="23" t="n"/>
      <c r="D196" s="17" t="str">
        <f>IF(C196="","",IFERROR(INDEX(Machines!$A$2:$A$201,MATCH(C196,Machines!$B$2:$B$201,0)),"Not in Machines"))</f>
        <v/>
      </c>
      <c r="E196" s="23" t="n"/>
      <c r="F196" s="23" t="n"/>
      <c r="G196" s="24" t="n"/>
      <c r="H196" s="23" t="n"/>
      <c r="I196" s="22" t="n"/>
    </row>
    <row r="197">
      <c r="A197" s="23" t="n"/>
      <c r="B197" s="22" t="n"/>
      <c r="C197" s="23" t="n"/>
      <c r="D197" s="17" t="str">
        <f>IF(C197="","",IFERROR(INDEX(Machines!$A$2:$A$201,MATCH(C197,Machines!$B$2:$B$201,0)),"Not in Machines"))</f>
        <v/>
      </c>
      <c r="E197" s="23" t="n"/>
      <c r="F197" s="23" t="n"/>
      <c r="G197" s="24" t="n"/>
      <c r="H197" s="23" t="n"/>
      <c r="I197" s="22" t="n"/>
    </row>
    <row r="198">
      <c r="A198" s="23" t="n"/>
      <c r="B198" s="22" t="n"/>
      <c r="C198" s="23" t="n"/>
      <c r="D198" s="17" t="str">
        <f>IF(C198="","",IFERROR(INDEX(Machines!$A$2:$A$201,MATCH(C198,Machines!$B$2:$B$201,0)),"Not in Machines"))</f>
        <v/>
      </c>
      <c r="E198" s="23" t="n"/>
      <c r="F198" s="23" t="n"/>
      <c r="G198" s="24" t="n"/>
      <c r="H198" s="23" t="n"/>
      <c r="I198" s="22" t="n"/>
    </row>
    <row r="199">
      <c r="A199" s="23" t="n"/>
      <c r="B199" s="22" t="n"/>
      <c r="C199" s="23" t="n"/>
      <c r="D199" s="17" t="str">
        <f>IF(C199="","",IFERROR(INDEX(Machines!$A$2:$A$201,MATCH(C199,Machines!$B$2:$B$201,0)),"Not in Machines"))</f>
        <v/>
      </c>
      <c r="E199" s="23" t="n"/>
      <c r="F199" s="23" t="n"/>
      <c r="G199" s="24" t="n"/>
      <c r="H199" s="23" t="n"/>
      <c r="I199" s="22" t="n"/>
    </row>
    <row r="200">
      <c r="A200" s="23" t="n"/>
      <c r="B200" s="22" t="n"/>
      <c r="C200" s="23" t="n"/>
      <c r="D200" s="17" t="str">
        <f>IF(C200="","",IFERROR(INDEX(Machines!$A$2:$A$201,MATCH(C200,Machines!$B$2:$B$201,0)),"Not in Machines"))</f>
        <v/>
      </c>
      <c r="E200" s="23" t="n"/>
      <c r="F200" s="23" t="n"/>
      <c r="G200" s="24" t="n"/>
      <c r="H200" s="23" t="n"/>
      <c r="I200" s="22" t="n"/>
    </row>
    <row r="201">
      <c r="A201" s="23" t="n"/>
      <c r="B201" s="22" t="n"/>
      <c r="C201" s="23" t="n"/>
      <c r="D201" s="17" t="str">
        <f>IF(C201="","",IFERROR(INDEX(Machines!$A$2:$A$201,MATCH(C201,Machines!$B$2:$B$201,0)),"Not in Machines"))</f>
        <v/>
      </c>
      <c r="E201" s="23" t="n"/>
      <c r="F201" s="23" t="n"/>
      <c r="G201" s="24" t="n"/>
      <c r="H201" s="23" t="n"/>
      <c r="I201" s="22" t="n"/>
    </row>
    <row r="202">
      <c r="A202" s="23" t="n"/>
      <c r="B202" s="22" t="n"/>
      <c r="C202" s="23" t="n"/>
      <c r="D202" s="17" t="str">
        <f>IF(C202="","",IFERROR(INDEX(Machines!$A$2:$A$201,MATCH(C202,Machines!$B$2:$B$201,0)),"Not in Machines"))</f>
        <v/>
      </c>
      <c r="E202" s="23" t="n"/>
      <c r="F202" s="23" t="n"/>
      <c r="G202" s="24" t="n"/>
      <c r="H202" s="23" t="n"/>
      <c r="I202" s="22" t="n"/>
    </row>
    <row r="203">
      <c r="A203" s="23" t="n"/>
      <c r="B203" s="22" t="n"/>
      <c r="C203" s="23" t="n"/>
      <c r="D203" s="17" t="str">
        <f>IF(C203="","",IFERROR(INDEX(Machines!$A$2:$A$201,MATCH(C203,Machines!$B$2:$B$201,0)),"Not in Machines"))</f>
        <v/>
      </c>
      <c r="E203" s="23" t="n"/>
      <c r="F203" s="23" t="n"/>
      <c r="G203" s="24" t="n"/>
      <c r="H203" s="23" t="n"/>
      <c r="I203" s="22" t="n"/>
    </row>
    <row r="204">
      <c r="A204" s="23" t="n"/>
      <c r="B204" s="22" t="n"/>
      <c r="C204" s="23" t="n"/>
      <c r="D204" s="17" t="str">
        <f>IF(C204="","",IFERROR(INDEX(Machines!$A$2:$A$201,MATCH(C204,Machines!$B$2:$B$201,0)),"Not in Machines"))</f>
        <v/>
      </c>
      <c r="E204" s="23" t="n"/>
      <c r="F204" s="23" t="n"/>
      <c r="G204" s="24" t="n"/>
      <c r="H204" s="23" t="n"/>
      <c r="I204" s="22" t="n"/>
    </row>
  </sheetData>
  <autoFilter ref="A4:I204"/>
  <mergeCells count="2">
    <mergeCell ref="A2:I2"/>
    <mergeCell ref="A3:I3"/>
  </mergeCells>
  <dataValidations count="1">
    <dataValidation sqref="C5:C204" showDropDown="0" showInputMessage="0" showErrorMessage="1" allowBlank="1" errorTitle="Machine code" error="This code is not on the Machines sheet yet. Add the machine there first." type="list" errorStyle="warning">
      <formula1>=Machines!$B$2:$B$201</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A1:D16"/>
  <sheetViews>
    <sheetView showGridLines="0" workbookViewId="0">
      <selection activeCell="A1" sqref="A1"/>
    </sheetView>
  </sheetViews>
  <sheetFormatPr baseColWidth="8" defaultRowHeight="15"/>
  <cols>
    <col width="34" customWidth="1" min="1" max="1"/>
    <col width="13" customWidth="1" min="2" max="2"/>
    <col width="9" customWidth="1" min="3" max="3"/>
    <col width="92" customWidth="1" min="4" max="4"/>
  </cols>
  <sheetData>
    <row r="1" ht="28" customHeight="1">
      <c r="A1" s="10" t="inlineStr">
        <is>
          <t>MAINTENANCE KPIs</t>
        </is>
      </c>
    </row>
    <row r="2" ht="30" customHeight="1">
      <c r="A2" s="34" t="inlineStr">
        <is>
          <t>As of</t>
        </is>
      </c>
      <c r="B2" s="35">
        <f>TODAY()</f>
        <v>46309</v>
      </c>
      <c r="D2" s="36" t="inlineStr">
        <is>
          <t>Worked out from the Work order log and the PM schedule, with formulas only. They recalculate each time the file opens.</t>
        </is>
      </c>
    </row>
    <row r="3"/>
    <row r="4" ht="24" customHeight="1">
      <c r="A4" s="1" t="inlineStr">
        <is>
          <t>KPI</t>
        </is>
      </c>
      <c r="B4" s="1" t="inlineStr">
        <is>
          <t>Value</t>
        </is>
      </c>
      <c r="C4" s="1" t="inlineStr">
        <is>
          <t>Unit</t>
        </is>
      </c>
      <c r="D4" s="1" t="inlineStr">
        <is>
          <t>How it is worked out</t>
        </is>
      </c>
    </row>
    <row r="5" ht="30" customHeight="1">
      <c r="A5" s="37" t="inlineStr">
        <is>
          <t>Open work orders</t>
        </is>
      </c>
      <c r="B5" s="12">
        <f>COUNTIFS('Work order log'!$B$5:$B$204,"&lt;&gt;",'Work order log'!$N$5:$N$204,"")</f>
        <v>3</v>
      </c>
      <c r="C5" s="38" t="inlineStr">
        <is>
          <t>orders</t>
        </is>
      </c>
      <c r="D5" s="39" t="inlineStr">
        <is>
          <t>Work order log: rows with a date raised and no closed date yet.</t>
        </is>
      </c>
    </row>
    <row r="6" ht="30" customHeight="1">
      <c r="A6" s="37" t="inlineStr">
        <is>
          <t>Overdue PM tasks</t>
        </is>
      </c>
      <c r="B6" s="12">
        <f>COUNTIF('PM schedule'!$I$5:$I$204,"Overdue")</f>
        <v>2</v>
      </c>
      <c r="C6" s="38" t="inlineStr">
        <is>
          <t>tasks</t>
        </is>
      </c>
      <c r="D6" s="39" t="inlineStr">
        <is>
          <t>PM schedule: tasks whose next due date (last done plus the interval) is before today.</t>
        </is>
      </c>
    </row>
    <row r="7" ht="30" customHeight="1">
      <c r="A7" s="37" t="inlineStr">
        <is>
          <t>PM tasks due in the next 7 days</t>
        </is>
      </c>
      <c r="B7" s="12">
        <f>COUNTIF('PM schedule'!$I$5:$I$204,"Due within 7 days")</f>
        <v>3</v>
      </c>
      <c r="C7" s="38" t="inlineStr">
        <is>
          <t>tasks</t>
        </is>
      </c>
      <c r="D7" s="39" t="inlineStr">
        <is>
          <t>PM schedule: tasks whose next due date is today or within the next 7 days.</t>
        </is>
      </c>
    </row>
    <row r="8" ht="58" customHeight="1">
      <c r="A8" s="37" t="inlineStr">
        <is>
          <t>PM compliance, last 30 days</t>
        </is>
      </c>
      <c r="B8" s="40">
        <f>IFERROR(COUNTIFS('Work order log'!$E$5:$E$204,"Preventive",'Work order log'!$J$5:$J$204,"&gt;="&amp;(TODAY()-30),'Work order log'!$J$5:$J$204,"&lt;="&amp;TODAY(),'Work order log'!$P$5:$P$204,"On time")/(COUNTIFS('Work order log'!$E$5:$E$204,"Preventive",'Work order log'!$J$5:$J$204,"&gt;="&amp;(TODAY()-30),'Work order log'!$J$5:$J$204,"&lt;="&amp;TODAY(),'Work order log'!$P$5:$P$204,"On time")+COUNTIFS('Work order log'!$E$5:$E$204,"Preventive",'Work order log'!$J$5:$J$204,"&gt;="&amp;(TODAY()-30),'Work order log'!$J$5:$J$204,"&lt;="&amp;TODAY(),'Work order log'!$P$5:$P$204,"Late")),"No PM due")</f>
        <v>0.727272727272727</v>
      </c>
      <c r="C8" s="38" t="n"/>
      <c r="D8" s="39" t="inlineStr">
        <is>
          <t>Preventive work orders with a due date in the last 30 days: those closed on or before the due date, divided by those closed on time plus those late (closed after the due date, or still open after it). Orders due today and still open are left out.</t>
        </is>
      </c>
    </row>
    <row r="9" ht="44" customHeight="1">
      <c r="A9" s="37" t="inlineStr">
        <is>
          <t>Downtime this month</t>
        </is>
      </c>
      <c r="B9" s="26">
        <f>SUMIFS('Work order log'!$K$5:$K$204,'Work order log'!$B$5:$B$204,"&gt;="&amp;DATE(YEAR(TODAY()),MONTH(TODAY()),1),'Work order log'!$B$5:$B$204,"&lt;="&amp;TODAY())</f>
        <v>175</v>
      </c>
      <c r="C9" s="38" t="inlineStr">
        <is>
          <t>min</t>
        </is>
      </c>
      <c r="D9" s="39" t="inlineStr">
        <is>
          <t>Sum of Downtime (min) on work orders raised from the 1st of this month to today. Downtime runs from the moment the machine stopped until it ran again.</t>
        </is>
      </c>
    </row>
    <row r="10" ht="58" customHeight="1">
      <c r="A10" s="37" t="inlineStr">
        <is>
          <t>MTTR, last 90 days</t>
        </is>
      </c>
      <c r="B10" s="12">
        <f>IFERROR(SUMIFS('Work order log'!$K$5:$K$204,'Work order log'!$E$5:$E$204,"Corrective",'Work order log'!$N$5:$N$204,"&lt;&gt;",'Work order log'!$K$5:$K$204,"&gt;0",'Work order log'!$B$5:$B$204,"&gt;="&amp;(TODAY()-90))/COUNTIFS('Work order log'!$E$5:$E$204,"Corrective",'Work order log'!$N$5:$N$204,"&lt;&gt;",'Work order log'!$K$5:$K$204,"&gt;0",'Work order log'!$B$5:$B$204,"&gt;="&amp;(TODAY()-90)),"No repairs")</f>
        <v>50</v>
      </c>
      <c r="C10" s="38" t="inlineStr">
        <is>
          <t>min</t>
        </is>
      </c>
      <c r="D10" s="39" t="inlineStr">
        <is>
          <t>Mean time to restoration (IEC 60050-192, 192-07-23): the average Downtime (min) of corrective work orders raised in the last 90 days that are closed and stopped the machine (downtime above 0). It includes waiting for people and parts.</t>
        </is>
      </c>
    </row>
    <row r="11" ht="30" customHeight="1">
      <c r="A11" s="37" t="inlineStr">
        <is>
          <t>Work orders raised this month</t>
        </is>
      </c>
      <c r="B11" s="12">
        <f>COUNTIFS('Work order log'!$B$5:$B$204,"&gt;="&amp;DATE(YEAR(TODAY()),MONTH(TODAY()),1),'Work order log'!$B$5:$B$204,"&lt;="&amp;TODAY())</f>
        <v>10</v>
      </c>
      <c r="C11" s="38" t="inlineStr">
        <is>
          <t>orders</t>
        </is>
      </c>
      <c r="D11" s="39" t="inlineStr">
        <is>
          <t>Work order log: rows with a date raised from the 1st of this month to today.</t>
        </is>
      </c>
    </row>
    <row r="12" ht="30" customHeight="1">
      <c r="A12" s="37" t="inlineStr">
        <is>
          <t>Labor hours this month</t>
        </is>
      </c>
      <c r="B12" s="27">
        <f>SUMIFS('Work order log'!$L$5:$L$204,'Work order log'!$B$5:$B$204,"&gt;="&amp;DATE(YEAR(TODAY()),MONTH(TODAY()),1),'Work order log'!$B$5:$B$204,"&lt;="&amp;TODAY())</f>
        <v>7.5</v>
      </c>
      <c r="C12" s="38" t="inlineStr">
        <is>
          <t>h</t>
        </is>
      </c>
      <c r="D12" s="39" t="inlineStr">
        <is>
          <t>Sum of Labor (h) on work orders raised this month.</t>
        </is>
      </c>
    </row>
    <row r="13" ht="30" customHeight="1">
      <c r="A13" s="37" t="inlineStr">
        <is>
          <t>Parts cost this month</t>
        </is>
      </c>
      <c r="B13" s="28">
        <f>SUMIFS('Work order log'!$M$5:$M$204,'Work order log'!$B$5:$B$204,"&gt;="&amp;DATE(YEAR(TODAY()),MONTH(TODAY()),1),'Work order log'!$B$5:$B$204,"&lt;="&amp;TODAY())</f>
        <v>143.4</v>
      </c>
      <c r="C13" s="38" t="n"/>
      <c r="D13" s="39" t="inlineStr">
        <is>
          <t>Sum of Parts cost on work orders raised this month, in the currency you type.</t>
        </is>
      </c>
    </row>
    <row r="14" ht="44" customHeight="1">
      <c r="A14" s="37" t="inlineStr">
        <is>
          <t>Planned work share, last 30 days</t>
        </is>
      </c>
      <c r="B14" s="40">
        <f>IFERROR((COUNTIFS('Work order log'!$E$5:$E$204,"Preventive",'Work order log'!$B$5:$B$204,"&gt;="&amp;(TODAY()-30),'Work order log'!$B$5:$B$204,"&lt;="&amp;TODAY())+COUNTIFS('Work order log'!$E$5:$E$204,"Inspection",'Work order log'!$B$5:$B$204,"&gt;="&amp;(TODAY()-30),'Work order log'!$B$5:$B$204,"&lt;="&amp;TODAY()))/COUNTIFS('Work order log'!$B$5:$B$204,"&gt;="&amp;(TODAY()-30),'Work order log'!$B$5:$B$204,"&lt;="&amp;TODAY()),"No orders")</f>
        <v>0.75</v>
      </c>
      <c r="C14" s="38" t="n"/>
      <c r="D14" s="39" t="inlineStr">
        <is>
          <t>Preventive and inspection work orders raised in the last 30 days, divided by all work orders raised in the last 30 days.</t>
        </is>
      </c>
    </row>
    <row r="15"/>
    <row r="16" ht="28" customHeight="1">
      <c r="A16" s="41" t="inlineStr">
        <is>
          <t>Sample rows count until you delete them. Their dates follow today's date, so the sample KPIs hold steady, except the this month totals, which grow through the month. A KPI that shows No PM due, No repairs or No orders has nothing to count in its period yet.</t>
        </is>
      </c>
    </row>
  </sheetData>
  <mergeCells count="1">
    <mergeCell ref="A16:D16"/>
  </mergeCells>
  <pageMargins left="0.75" right="0.75" top="1" bottom="1" header="0.5" footer="0.5"/>
  <pageSetup orientation="landscape" paperSize="1" fitToHeight="1" fitToWidth="1"/>
</worksheet>
</file>

<file path=xl/worksheets/sheet6.xml><?xml version="1.0" encoding="utf-8"?>
<worksheet xmlns="http://schemas.openxmlformats.org/spreadsheetml/2006/main">
  <sheetPr>
    <outlinePr summaryBelow="1" summaryRight="1"/>
    <pageSetUpPr/>
  </sheetPr>
  <dimension ref="A1:B68"/>
  <sheetViews>
    <sheetView showGridLines="0" workbookViewId="0">
      <selection activeCell="A1" sqref="A1"/>
    </sheetView>
  </sheetViews>
  <sheetFormatPr baseColWidth="8" defaultRowHeight="15"/>
  <cols>
    <col width="4" customWidth="1" min="1" max="1"/>
    <col width="120" customWidth="1" min="2" max="2"/>
  </cols>
  <sheetData>
    <row r="1" ht="28" customHeight="1">
      <c r="B1" s="42" t="inlineStr">
        <is>
          <t>CMMS EXCEL TEMPLATE: HOW TO USE IT</t>
        </is>
      </c>
    </row>
    <row r="2">
      <c r="B2" s="41" t="inlineStr">
        <is>
          <t>Free template from oeelab.com/cmms-excel-template. Updated October 2026. No macros, no hidden sheets, no links to other files.</t>
        </is>
      </c>
    </row>
    <row r="3">
      <c r="B3" s="43" t="n"/>
    </row>
    <row r="4" ht="20" customHeight="1">
      <c r="B4" s="44" t="inlineStr">
        <is>
          <t>The six sheets</t>
        </is>
      </c>
    </row>
    <row r="5">
      <c r="B5" s="45" t="inlineStr">
        <is>
          <t>Machines: one row per machine. Row 1 holds the column names of the machine import in the free CMMS at oeelab.com/app, so the sheet imports as it is (Machines, Import). Keep row 1 as it is; empty columns are fine.</t>
        </is>
      </c>
    </row>
    <row r="6">
      <c r="B6" s="45" t="inlineStr">
        <is>
          <t>PM schedule: one row per preventive task. Type the task, the machine code, how often (Every and Unit) and the date it was last done. Next due, Days left and Status work themselves out.</t>
        </is>
      </c>
    </row>
    <row r="7">
      <c r="B7" s="45" t="inlineStr">
        <is>
          <t>Work order log: one row per job, from the date raised to the closed date, with downtime, labor and parts cost. Days open and PM result work themselves out.</t>
        </is>
      </c>
    </row>
    <row r="8">
      <c r="B8" s="45" t="inlineStr">
        <is>
          <t>Parts: the spare parts each machine uses, who supplies them and how many a typical job takes. A list only, with no stock levels.</t>
        </is>
      </c>
    </row>
    <row r="9">
      <c r="B9" s="45" t="inlineStr">
        <is>
          <t>KPIs: open work orders, overdue PM tasks, PM compliance, downtime this month, MTTR and more, each with how it is worked out.</t>
        </is>
      </c>
    </row>
    <row r="10">
      <c r="B10" s="45" t="inlineStr">
        <is>
          <t>How to use: this sheet.</t>
        </is>
      </c>
    </row>
    <row r="11">
      <c r="B11" s="43" t="n"/>
    </row>
    <row r="12" ht="20" customHeight="1">
      <c r="B12" s="44" t="inlineStr">
        <is>
          <t>How to start</t>
        </is>
      </c>
    </row>
    <row r="13">
      <c r="B13" s="45" t="inlineStr">
        <is>
          <t>1. Delete the sample rows (pale yellow) on every sheet, or type over them. Until you do, they count in the KPIs. Their dates are formulas that follow today's date; type plain dates in your own rows.</t>
        </is>
      </c>
    </row>
    <row r="14">
      <c r="B14" s="45" t="inlineStr">
        <is>
          <t>2. List your machines on the Machines sheet. Give each one a short, unique Code: the other sheets look machines up by it.</t>
        </is>
      </c>
    </row>
    <row r="15">
      <c r="B15" s="45" t="inlineStr">
        <is>
          <t>3. Add your PM tasks to the PM schedule, with the date each was last done. When you do a task, type the new date in Last done.</t>
        </is>
      </c>
    </row>
    <row r="16">
      <c r="B16" s="45" t="inlineStr">
        <is>
          <t>4. When a PM task falls due, log it in the Work order log as a Preventive work order, with its Next due date as the Due date. Type the closed date when it is done. PM compliance counts these rows.</t>
        </is>
      </c>
    </row>
    <row r="17">
      <c r="B17" s="45" t="inlineStr">
        <is>
          <t>5. Log every breakdown as a Corrective work order, with the downtime in minutes from the moment the machine stopped until it ran again. MTTR is worked out from these rows.</t>
        </is>
      </c>
    </row>
    <row r="18">
      <c r="B18" s="45" t="inlineStr">
        <is>
          <t>6. Read the KPIs sheet once a week. It recalculates each time the file opens.</t>
        </is>
      </c>
    </row>
    <row r="19">
      <c r="B19" s="41" t="inlineStr">
        <is>
          <t>Grey cells are formulas, filled down to row 204. Type in the white cells only.</t>
        </is>
      </c>
    </row>
    <row r="20">
      <c r="B20" s="43" t="n"/>
    </row>
    <row r="21" ht="20" customHeight="1">
      <c r="B21" s="44" t="inlineStr">
        <is>
          <t>Move it into the free CMMS</t>
        </is>
      </c>
    </row>
    <row r="22">
      <c r="B22" s="45" t="inlineStr">
        <is>
          <t>The Machines sheet imports into the free CMMS and OEE app at https://oeelab.com/app: open Machines, press Import and choose this file. PM tasks and work orders are not imported: you set PM tasks up as periodic tasks in the app and log jobs there as tasks. The app runs in your browser, with no account, and keeps your data in that browser on that device.</t>
        </is>
      </c>
    </row>
    <row r="23">
      <c r="B23" s="43" t="n"/>
    </row>
    <row r="24" ht="20" customHeight="1">
      <c r="B24" s="44" t="inlineStr">
        <is>
          <t>Machine types the free CMMS recognises (the list behind the Machine type column on the Machines sheet)</t>
        </is>
      </c>
    </row>
    <row r="25">
      <c r="B25" s="46" t="inlineStr">
        <is>
          <t>Air compressor</t>
        </is>
      </c>
    </row>
    <row r="26">
      <c r="B26" s="46" t="inlineStr">
        <is>
          <t>Bagging machine</t>
        </is>
      </c>
    </row>
    <row r="27">
      <c r="B27" s="46" t="inlineStr">
        <is>
          <t>Bearing</t>
        </is>
      </c>
    </row>
    <row r="28">
      <c r="B28" s="46" t="inlineStr">
        <is>
          <t>Blast freezer</t>
        </is>
      </c>
    </row>
    <row r="29">
      <c r="B29" s="46" t="inlineStr">
        <is>
          <t>Bucket elevator</t>
        </is>
      </c>
    </row>
    <row r="30">
      <c r="B30" s="46" t="inlineStr">
        <is>
          <t>Capping machine</t>
        </is>
      </c>
    </row>
    <row r="31">
      <c r="B31" s="46" t="inlineStr">
        <is>
          <t>Case packer</t>
        </is>
      </c>
    </row>
    <row r="32">
      <c r="B32" s="46" t="inlineStr">
        <is>
          <t>Centrifugal pump</t>
        </is>
      </c>
    </row>
    <row r="33">
      <c r="B33" s="46" t="inlineStr">
        <is>
          <t>Chiller</t>
        </is>
      </c>
    </row>
    <row r="34">
      <c r="B34" s="46" t="inlineStr">
        <is>
          <t>Conveyor</t>
        </is>
      </c>
    </row>
    <row r="35">
      <c r="B35" s="46" t="inlineStr">
        <is>
          <t>Coupling</t>
        </is>
      </c>
    </row>
    <row r="36">
      <c r="B36" s="46" t="inlineStr">
        <is>
          <t>Crusher</t>
        </is>
      </c>
    </row>
    <row r="37">
      <c r="B37" s="46" t="inlineStr">
        <is>
          <t>Decanter centrifuge</t>
        </is>
      </c>
    </row>
    <row r="38">
      <c r="B38" s="46" t="inlineStr">
        <is>
          <t>Depalletizer</t>
        </is>
      </c>
    </row>
    <row r="39">
      <c r="B39" s="46" t="inlineStr">
        <is>
          <t>Electric motor</t>
        </is>
      </c>
    </row>
    <row r="40">
      <c r="B40" s="46" t="inlineStr">
        <is>
          <t>Extruder</t>
        </is>
      </c>
    </row>
    <row r="41">
      <c r="B41" s="46" t="inlineStr">
        <is>
          <t>Fan / blower</t>
        </is>
      </c>
    </row>
    <row r="42">
      <c r="B42" s="46" t="inlineStr">
        <is>
          <t>Filling machine</t>
        </is>
      </c>
    </row>
    <row r="43">
      <c r="B43" s="46" t="inlineStr">
        <is>
          <t>Granulator</t>
        </is>
      </c>
    </row>
    <row r="44">
      <c r="B44" s="46" t="inlineStr">
        <is>
          <t>Heat exchanger</t>
        </is>
      </c>
    </row>
    <row r="45">
      <c r="B45" s="46" t="inlineStr">
        <is>
          <t>Hydraulic press</t>
        </is>
      </c>
    </row>
    <row r="46">
      <c r="B46" s="46" t="inlineStr">
        <is>
          <t>Injection moulding</t>
        </is>
      </c>
    </row>
    <row r="47">
      <c r="B47" s="46" t="inlineStr">
        <is>
          <t>Labelling machine</t>
        </is>
      </c>
    </row>
    <row r="48">
      <c r="B48" s="46" t="inlineStr">
        <is>
          <t>Lubrication system</t>
        </is>
      </c>
    </row>
    <row r="49">
      <c r="B49" s="46" t="inlineStr">
        <is>
          <t>Metal detector</t>
        </is>
      </c>
    </row>
    <row r="50">
      <c r="B50" s="46" t="inlineStr">
        <is>
          <t>Overhead crane</t>
        </is>
      </c>
    </row>
    <row r="51">
      <c r="B51" s="46" t="inlineStr">
        <is>
          <t>Packaging line</t>
        </is>
      </c>
    </row>
    <row r="52">
      <c r="B52" s="46" t="inlineStr">
        <is>
          <t>Paint booth</t>
        </is>
      </c>
    </row>
    <row r="53">
      <c r="B53" s="46" t="inlineStr">
        <is>
          <t>Palletizer</t>
        </is>
      </c>
    </row>
    <row r="54">
      <c r="B54" s="46" t="inlineStr">
        <is>
          <t>Pick-and-place</t>
        </is>
      </c>
    </row>
    <row r="55">
      <c r="B55" s="46" t="inlineStr">
        <is>
          <t>Plasma cutter</t>
        </is>
      </c>
    </row>
    <row r="56">
      <c r="B56" s="46" t="inlineStr">
        <is>
          <t>Powder coating system</t>
        </is>
      </c>
    </row>
    <row r="57">
      <c r="B57" s="46" t="inlineStr">
        <is>
          <t>Press brake</t>
        </is>
      </c>
    </row>
    <row r="58">
      <c r="B58" s="46" t="inlineStr">
        <is>
          <t>Progressive cavity pump</t>
        </is>
      </c>
    </row>
    <row r="59">
      <c r="B59" s="46" t="inlineStr">
        <is>
          <t>Reflow oven</t>
        </is>
      </c>
    </row>
    <row r="60">
      <c r="B60" s="46" t="inlineStr">
        <is>
          <t>Rotary dryer</t>
        </is>
      </c>
    </row>
    <row r="61">
      <c r="B61" s="46" t="inlineStr">
        <is>
          <t>Shrink wrapper</t>
        </is>
      </c>
    </row>
    <row r="62">
      <c r="B62" s="46" t="inlineStr">
        <is>
          <t>Spot welder</t>
        </is>
      </c>
    </row>
    <row r="63">
      <c r="B63" s="46" t="inlineStr">
        <is>
          <t>Stamping press</t>
        </is>
      </c>
    </row>
    <row r="64">
      <c r="B64" s="46" t="inlineStr">
        <is>
          <t>Stretch wrapper</t>
        </is>
      </c>
    </row>
    <row r="65">
      <c r="B65" s="46" t="inlineStr">
        <is>
          <t>Tablet press</t>
        </is>
      </c>
    </row>
    <row r="66">
      <c r="B66" s="46" t="inlineStr">
        <is>
          <t>Thermoforming machine</t>
        </is>
      </c>
    </row>
    <row r="67">
      <c r="B67" s="46" t="inlineStr">
        <is>
          <t>Vibratory feeder</t>
        </is>
      </c>
    </row>
    <row r="68">
      <c r="B68" s="46" t="inlineStr">
        <is>
          <t>Vision inspection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OEE Lab</dc:creator>
  <dc:title>CMMS Excel Template</dc:title>
  <dc:subject>Machines, PM schedule, work order log, parts and maintenance KPIs</dc:subject>
  <dcterms:created xsi:type="dcterms:W3CDTF">2026-10-14T09:38:00Z</dcterms:created>
  <dcterms:modified xsi:type="dcterms:W3CDTF">2026-10-14T09:38:00Z</dcterms:modified>
</cp:coreProperties>
</file>